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5" yWindow="480" windowWidth="22710" windowHeight="11055"/>
  </bookViews>
  <sheets>
    <sheet name="Pokyny pro vyplnění" sheetId="16" r:id="rId1"/>
    <sheet name="Rekapitulace stavby" sheetId="1" r:id="rId2"/>
    <sheet name="SO 01 - Stupeň č. 1 ř. km..." sheetId="2" r:id="rId3"/>
    <sheet name="VRN 01 - Vedlejší rozpočt..." sheetId="9" r:id="rId4"/>
    <sheet name="nevyplňovat!" sheetId="3" r:id="rId5"/>
    <sheet name="nevyplňovat!!" sheetId="4" r:id="rId6"/>
    <sheet name="nevyplňovat" sheetId="5" r:id="rId7"/>
    <sheet name="nevyplňovat!!!" sheetId="6" r:id="rId8"/>
    <sheet name="nevyplňovat!!!!" sheetId="7" r:id="rId9"/>
    <sheet name="nevyplňovat!!!!!" sheetId="8" r:id="rId10"/>
    <sheet name="nevyplňovat." sheetId="10" r:id="rId11"/>
    <sheet name="nevyplňovat.." sheetId="11" r:id="rId12"/>
    <sheet name="nevyplňovat..." sheetId="12" r:id="rId13"/>
    <sheet name="nevyplňovat...." sheetId="13" r:id="rId14"/>
    <sheet name="nevyplňovat....." sheetId="14" r:id="rId15"/>
    <sheet name="nevyplňovat......" sheetId="15" r:id="rId16"/>
  </sheets>
  <definedNames>
    <definedName name="_xlnm._FilterDatabase" localSheetId="6" hidden="1">nevyplňovat!$C$86:$K$543</definedName>
    <definedName name="_xlnm._FilterDatabase" localSheetId="4" hidden="1">'nevyplňovat!'!$C$86:$K$543</definedName>
    <definedName name="_xlnm._FilterDatabase" localSheetId="5" hidden="1">'nevyplňovat!!'!$C$86:$K$543</definedName>
    <definedName name="_xlnm._FilterDatabase" localSheetId="7" hidden="1">'nevyplňovat!!!'!$C$86:$K$543</definedName>
    <definedName name="_xlnm._FilterDatabase" localSheetId="8" hidden="1">'nevyplňovat!!!!'!$C$86:$K$511</definedName>
    <definedName name="_xlnm._FilterDatabase" localSheetId="9" hidden="1">'nevyplňovat!!!!!'!$C$85:$K$433</definedName>
    <definedName name="_xlnm._FilterDatabase" localSheetId="10" hidden="1">nevyplňovat.!$C$80:$K$116</definedName>
    <definedName name="_xlnm._FilterDatabase" localSheetId="11" hidden="1">nevyplňovat..!$C$80:$K$116</definedName>
    <definedName name="_xlnm._FilterDatabase" localSheetId="12" hidden="1">nevyplňovat...!$C$81:$K$124</definedName>
    <definedName name="_xlnm._FilterDatabase" localSheetId="13" hidden="1">nevyplňovat....!$C$80:$K$116</definedName>
    <definedName name="_xlnm._FilterDatabase" localSheetId="14" hidden="1">nevyplňovat.....!$C$81:$K$124</definedName>
    <definedName name="_xlnm._FilterDatabase" localSheetId="15" hidden="1">nevyplňovat......!$C$80:$K$116</definedName>
    <definedName name="_xlnm._FilterDatabase" localSheetId="2" hidden="1">'SO 01 - Stupeň č. 1 ř. km...'!$C$86:$K$543</definedName>
    <definedName name="_xlnm._FilterDatabase" localSheetId="3" hidden="1">'VRN 01 - Vedlejší rozpočt...'!$C$81:$K$124</definedName>
    <definedName name="_xlnm.Print_Titles" localSheetId="6">nevyplňovat!$86:$86</definedName>
    <definedName name="_xlnm.Print_Titles" localSheetId="4">'nevyplňovat!'!$86:$86</definedName>
    <definedName name="_xlnm.Print_Titles" localSheetId="5">'nevyplňovat!!'!$86:$86</definedName>
    <definedName name="_xlnm.Print_Titles" localSheetId="7">'nevyplňovat!!!'!$86:$86</definedName>
    <definedName name="_xlnm.Print_Titles" localSheetId="8">'nevyplňovat!!!!'!$86:$86</definedName>
    <definedName name="_xlnm.Print_Titles" localSheetId="9">'nevyplňovat!!!!!'!$85:$85</definedName>
    <definedName name="_xlnm.Print_Titles" localSheetId="10">nevyplňovat.!$80:$80</definedName>
    <definedName name="_xlnm.Print_Titles" localSheetId="11">nevyplňovat..!$80:$80</definedName>
    <definedName name="_xlnm.Print_Titles" localSheetId="12">nevyplňovat...!$81:$81</definedName>
    <definedName name="_xlnm.Print_Titles" localSheetId="13">nevyplňovat....!$80:$80</definedName>
    <definedName name="_xlnm.Print_Titles" localSheetId="14">nevyplňovat.....!$81:$81</definedName>
    <definedName name="_xlnm.Print_Titles" localSheetId="15">nevyplňovat......!$80:$80</definedName>
    <definedName name="_xlnm.Print_Titles" localSheetId="1">'Rekapitulace stavby'!$49:$49</definedName>
    <definedName name="_xlnm.Print_Titles" localSheetId="2">'SO 01 - Stupeň č. 1 ř. km...'!$86:$86</definedName>
    <definedName name="_xlnm.Print_Titles" localSheetId="3">'VRN 01 - Vedlejší rozpočt...'!$81:$81</definedName>
    <definedName name="_xlnm.Print_Area" localSheetId="6">nevyplňovat!$C$4:$J$36,nevyplňovat!$C$42:$J$68,nevyplňovat!$C$74:$K$543</definedName>
    <definedName name="_xlnm.Print_Area" localSheetId="4">'nevyplňovat!'!$C$4:$J$36,'nevyplňovat!'!$C$42:$J$68,'nevyplňovat!'!$C$74:$K$543</definedName>
    <definedName name="_xlnm.Print_Area" localSheetId="5">'nevyplňovat!!'!$C$4:$J$36,'nevyplňovat!!'!$C$42:$J$68,'nevyplňovat!!'!$C$74:$K$543</definedName>
    <definedName name="_xlnm.Print_Area" localSheetId="7">'nevyplňovat!!!'!$C$4:$J$36,'nevyplňovat!!!'!$C$42:$J$68,'nevyplňovat!!!'!$C$74:$K$543</definedName>
    <definedName name="_xlnm.Print_Area" localSheetId="8">'nevyplňovat!!!!'!$C$4:$J$36,'nevyplňovat!!!!'!$C$42:$J$68,'nevyplňovat!!!!'!$C$74:$K$511</definedName>
    <definedName name="_xlnm.Print_Area" localSheetId="9">'nevyplňovat!!!!!'!$C$4:$J$36,'nevyplňovat!!!!!'!$C$42:$J$67,'nevyplňovat!!!!!'!$C$73:$K$433</definedName>
    <definedName name="_xlnm.Print_Area" localSheetId="10">nevyplňovat.!$C$4:$J$36,nevyplňovat.!$C$42:$J$62,nevyplňovat.!$C$68:$K$116</definedName>
    <definedName name="_xlnm.Print_Area" localSheetId="11">nevyplňovat..!$C$4:$J$36,nevyplňovat..!$C$42:$J$62,nevyplňovat..!$C$68:$K$116</definedName>
    <definedName name="_xlnm.Print_Area" localSheetId="12">nevyplňovat...!$C$4:$J$36,nevyplňovat...!$C$42:$J$63,nevyplňovat...!$C$69:$K$124</definedName>
    <definedName name="_xlnm.Print_Area" localSheetId="13">nevyplňovat....!$C$4:$J$36,nevyplňovat....!$C$42:$J$62,nevyplňovat....!$C$68:$K$116</definedName>
    <definedName name="_xlnm.Print_Area" localSheetId="14">nevyplňovat.....!$C$4:$J$36,nevyplňovat.....!$C$42:$J$63,nevyplňovat.....!$C$69:$K$124</definedName>
    <definedName name="_xlnm.Print_Area" localSheetId="15">nevyplňovat......!$C$4:$J$36,nevyplňovat......!$C$42:$J$62,nevyplňovat......!$C$68:$K$116</definedName>
    <definedName name="_xlnm.Print_Area" localSheetId="0">'Pokyny pro vyplnění'!$B$2:$K$69,'Pokyny pro vyplnění'!$B$72:$K$116,'Pokyny pro vyplnění'!$B$119:$K$188,'Pokyny pro vyplnění'!$B$196:$K$216</definedName>
    <definedName name="_xlnm.Print_Area" localSheetId="1">'Rekapitulace stavby'!$D$4:$AO$33,'Rekapitulace stavby'!$C$39:$AQ$66</definedName>
    <definedName name="_xlnm.Print_Area" localSheetId="2">'SO 01 - Stupeň č. 1 ř. km...'!$C$4:$J$36,'SO 01 - Stupeň č. 1 ř. km...'!$C$42:$J$68,'SO 01 - Stupeň č. 1 ř. km...'!$C$74:$K$543</definedName>
    <definedName name="_xlnm.Print_Area" localSheetId="3">'VRN 01 - Vedlejší rozpočt...'!$C$4:$J$36,'VRN 01 - Vedlejší rozpočt...'!$C$42:$J$63,'VRN 01 - Vedlejší rozpočt...'!$C$69:$K$124</definedName>
  </definedNames>
  <calcPr calcId="145621"/>
</workbook>
</file>

<file path=xl/calcChain.xml><?xml version="1.0" encoding="utf-8"?>
<calcChain xmlns="http://schemas.openxmlformats.org/spreadsheetml/2006/main">
  <c r="AY65" i="1" l="1"/>
  <c r="AX65" i="1"/>
  <c r="BI115" i="15"/>
  <c r="BH115" i="15"/>
  <c r="BG115" i="15"/>
  <c r="BF115" i="15"/>
  <c r="T115" i="15"/>
  <c r="R115" i="15"/>
  <c r="P115" i="15"/>
  <c r="BK115" i="15"/>
  <c r="J115" i="15"/>
  <c r="BE115" i="15" s="1"/>
  <c r="BI113" i="15"/>
  <c r="BH113" i="15"/>
  <c r="BG113" i="15"/>
  <c r="BF113" i="15"/>
  <c r="T113" i="15"/>
  <c r="R113" i="15"/>
  <c r="P113" i="15"/>
  <c r="BK113" i="15"/>
  <c r="J113" i="15"/>
  <c r="BE113" i="15" s="1"/>
  <c r="BI111" i="15"/>
  <c r="BH111" i="15"/>
  <c r="BG111" i="15"/>
  <c r="BF111" i="15"/>
  <c r="T111" i="15"/>
  <c r="R111" i="15"/>
  <c r="P111" i="15"/>
  <c r="BK111" i="15"/>
  <c r="J111" i="15"/>
  <c r="BE111" i="15" s="1"/>
  <c r="BI109" i="15"/>
  <c r="BH109" i="15"/>
  <c r="BG109" i="15"/>
  <c r="BF109" i="15"/>
  <c r="T109" i="15"/>
  <c r="T108" i="15" s="1"/>
  <c r="R109" i="15"/>
  <c r="R108" i="15" s="1"/>
  <c r="P109" i="15"/>
  <c r="P108" i="15" s="1"/>
  <c r="BK109" i="15"/>
  <c r="BK108" i="15" s="1"/>
  <c r="J108" i="15" s="1"/>
  <c r="J61" i="15" s="1"/>
  <c r="J109" i="15"/>
  <c r="BE109" i="15" s="1"/>
  <c r="BI106" i="15"/>
  <c r="BH106" i="15"/>
  <c r="BG106" i="15"/>
  <c r="BF106" i="15"/>
  <c r="BE106" i="15"/>
  <c r="T106" i="15"/>
  <c r="T105" i="15" s="1"/>
  <c r="R106" i="15"/>
  <c r="R105" i="15" s="1"/>
  <c r="P106" i="15"/>
  <c r="P105" i="15" s="1"/>
  <c r="BK106" i="15"/>
  <c r="BK105" i="15" s="1"/>
  <c r="J105" i="15" s="1"/>
  <c r="J60" i="15" s="1"/>
  <c r="J106" i="15"/>
  <c r="BI103" i="15"/>
  <c r="BH103" i="15"/>
  <c r="BG103" i="15"/>
  <c r="BF103" i="15"/>
  <c r="T103" i="15"/>
  <c r="R103" i="15"/>
  <c r="P103" i="15"/>
  <c r="BK103" i="15"/>
  <c r="J103" i="15"/>
  <c r="BE103" i="15" s="1"/>
  <c r="BI100" i="15"/>
  <c r="BH100" i="15"/>
  <c r="BG100" i="15"/>
  <c r="BF100" i="15"/>
  <c r="T100" i="15"/>
  <c r="R100" i="15"/>
  <c r="P100" i="15"/>
  <c r="BK100" i="15"/>
  <c r="J100" i="15"/>
  <c r="BE100" i="15" s="1"/>
  <c r="BI97" i="15"/>
  <c r="BH97" i="15"/>
  <c r="BG97" i="15"/>
  <c r="BF97" i="15"/>
  <c r="T97" i="15"/>
  <c r="R97" i="15"/>
  <c r="P97" i="15"/>
  <c r="BK97" i="15"/>
  <c r="J97" i="15"/>
  <c r="BE97" i="15" s="1"/>
  <c r="BI94" i="15"/>
  <c r="BH94" i="15"/>
  <c r="BG94" i="15"/>
  <c r="BF94" i="15"/>
  <c r="BE94" i="15"/>
  <c r="T94" i="15"/>
  <c r="T93" i="15" s="1"/>
  <c r="R94" i="15"/>
  <c r="R93" i="15" s="1"/>
  <c r="P94" i="15"/>
  <c r="P93" i="15" s="1"/>
  <c r="BK94" i="15"/>
  <c r="BK93" i="15" s="1"/>
  <c r="J93" i="15" s="1"/>
  <c r="J59" i="15" s="1"/>
  <c r="J94" i="15"/>
  <c r="BI90" i="15"/>
  <c r="BH90" i="15"/>
  <c r="BG90" i="15"/>
  <c r="BF90" i="15"/>
  <c r="T90" i="15"/>
  <c r="R90" i="15"/>
  <c r="P90" i="15"/>
  <c r="BK90" i="15"/>
  <c r="J90" i="15"/>
  <c r="BE90" i="15" s="1"/>
  <c r="BI88" i="15"/>
  <c r="BH88" i="15"/>
  <c r="BG88" i="15"/>
  <c r="BF88" i="15"/>
  <c r="BE88" i="15"/>
  <c r="T88" i="15"/>
  <c r="R88" i="15"/>
  <c r="P88" i="15"/>
  <c r="BK88" i="15"/>
  <c r="J88" i="15"/>
  <c r="BI86" i="15"/>
  <c r="BH86" i="15"/>
  <c r="BG86" i="15"/>
  <c r="BF86" i="15"/>
  <c r="BE86" i="15"/>
  <c r="T86" i="15"/>
  <c r="R86" i="15"/>
  <c r="P86" i="15"/>
  <c r="BK86" i="15"/>
  <c r="J86" i="15"/>
  <c r="BI84" i="15"/>
  <c r="F34" i="15" s="1"/>
  <c r="BD65" i="1" s="1"/>
  <c r="BH84" i="15"/>
  <c r="F33" i="15" s="1"/>
  <c r="BC65" i="1" s="1"/>
  <c r="BG84" i="15"/>
  <c r="F32" i="15" s="1"/>
  <c r="BB65" i="1" s="1"/>
  <c r="BF84" i="15"/>
  <c r="J31" i="15" s="1"/>
  <c r="AW65" i="1" s="1"/>
  <c r="BE84" i="15"/>
  <c r="J30" i="15" s="1"/>
  <c r="AV65" i="1" s="1"/>
  <c r="T84" i="15"/>
  <c r="T83" i="15" s="1"/>
  <c r="T82" i="15" s="1"/>
  <c r="T81" i="15" s="1"/>
  <c r="R84" i="15"/>
  <c r="R83" i="15" s="1"/>
  <c r="R82" i="15" s="1"/>
  <c r="R81" i="15" s="1"/>
  <c r="P84" i="15"/>
  <c r="P83" i="15" s="1"/>
  <c r="P82" i="15" s="1"/>
  <c r="P81" i="15" s="1"/>
  <c r="AU65" i="1" s="1"/>
  <c r="BK84" i="15"/>
  <c r="BK83" i="15" s="1"/>
  <c r="J84" i="15"/>
  <c r="J77" i="15"/>
  <c r="F75" i="15"/>
  <c r="E73" i="15"/>
  <c r="J51" i="15"/>
  <c r="F49" i="15"/>
  <c r="E47" i="15"/>
  <c r="J18" i="15"/>
  <c r="E18" i="15"/>
  <c r="F52" i="15" s="1"/>
  <c r="J17" i="15"/>
  <c r="J15" i="15"/>
  <c r="E15" i="15"/>
  <c r="F51" i="15" s="1"/>
  <c r="J14" i="15"/>
  <c r="J12" i="15"/>
  <c r="J75" i="15" s="1"/>
  <c r="E7" i="15"/>
  <c r="E45" i="15" s="1"/>
  <c r="AY64" i="1"/>
  <c r="AX64" i="1"/>
  <c r="BI123" i="14"/>
  <c r="BH123" i="14"/>
  <c r="BG123" i="14"/>
  <c r="BF123" i="14"/>
  <c r="BE123" i="14"/>
  <c r="T123" i="14"/>
  <c r="R123" i="14"/>
  <c r="P123" i="14"/>
  <c r="BK123" i="14"/>
  <c r="J123" i="14"/>
  <c r="BI121" i="14"/>
  <c r="BH121" i="14"/>
  <c r="BG121" i="14"/>
  <c r="BF121" i="14"/>
  <c r="BE121" i="14"/>
  <c r="T121" i="14"/>
  <c r="R121" i="14"/>
  <c r="P121" i="14"/>
  <c r="BK121" i="14"/>
  <c r="J121" i="14"/>
  <c r="BI119" i="14"/>
  <c r="BH119" i="14"/>
  <c r="BG119" i="14"/>
  <c r="BF119" i="14"/>
  <c r="BE119" i="14"/>
  <c r="T119" i="14"/>
  <c r="R119" i="14"/>
  <c r="P119" i="14"/>
  <c r="BK119" i="14"/>
  <c r="J119" i="14"/>
  <c r="BI117" i="14"/>
  <c r="BH117" i="14"/>
  <c r="BG117" i="14"/>
  <c r="BF117" i="14"/>
  <c r="BE117" i="14"/>
  <c r="T117" i="14"/>
  <c r="R117" i="14"/>
  <c r="P117" i="14"/>
  <c r="BK117" i="14"/>
  <c r="J117" i="14"/>
  <c r="BI115" i="14"/>
  <c r="BH115" i="14"/>
  <c r="BG115" i="14"/>
  <c r="BF115" i="14"/>
  <c r="BE115" i="14"/>
  <c r="T115" i="14"/>
  <c r="T114" i="14" s="1"/>
  <c r="R115" i="14"/>
  <c r="R114" i="14" s="1"/>
  <c r="P115" i="14"/>
  <c r="P114" i="14" s="1"/>
  <c r="BK115" i="14"/>
  <c r="BK114" i="14" s="1"/>
  <c r="J114" i="14" s="1"/>
  <c r="J62" i="14" s="1"/>
  <c r="J115" i="14"/>
  <c r="BI110" i="14"/>
  <c r="BH110" i="14"/>
  <c r="BG110" i="14"/>
  <c r="BF110" i="14"/>
  <c r="T110" i="14"/>
  <c r="T109" i="14" s="1"/>
  <c r="R110" i="14"/>
  <c r="R109" i="14" s="1"/>
  <c r="P110" i="14"/>
  <c r="P109" i="14" s="1"/>
  <c r="BK110" i="14"/>
  <c r="BK109" i="14" s="1"/>
  <c r="J109" i="14" s="1"/>
  <c r="J61" i="14" s="1"/>
  <c r="J110" i="14"/>
  <c r="BE110" i="14" s="1"/>
  <c r="BI107" i="14"/>
  <c r="BH107" i="14"/>
  <c r="BG107" i="14"/>
  <c r="BF107" i="14"/>
  <c r="BE107" i="14"/>
  <c r="T107" i="14"/>
  <c r="T106" i="14" s="1"/>
  <c r="R107" i="14"/>
  <c r="R106" i="14" s="1"/>
  <c r="P107" i="14"/>
  <c r="P106" i="14" s="1"/>
  <c r="BK107" i="14"/>
  <c r="BK106" i="14" s="1"/>
  <c r="J106" i="14" s="1"/>
  <c r="J60" i="14" s="1"/>
  <c r="J107" i="14"/>
  <c r="BI104" i="14"/>
  <c r="BH104" i="14"/>
  <c r="BG104" i="14"/>
  <c r="BF104" i="14"/>
  <c r="T104" i="14"/>
  <c r="R104" i="14"/>
  <c r="P104" i="14"/>
  <c r="BK104" i="14"/>
  <c r="J104" i="14"/>
  <c r="BE104" i="14" s="1"/>
  <c r="BI101" i="14"/>
  <c r="BH101" i="14"/>
  <c r="BG101" i="14"/>
  <c r="BF101" i="14"/>
  <c r="T101" i="14"/>
  <c r="R101" i="14"/>
  <c r="P101" i="14"/>
  <c r="BK101" i="14"/>
  <c r="J101" i="14"/>
  <c r="BE101" i="14" s="1"/>
  <c r="BI98" i="14"/>
  <c r="BH98" i="14"/>
  <c r="BG98" i="14"/>
  <c r="BF98" i="14"/>
  <c r="T98" i="14"/>
  <c r="R98" i="14"/>
  <c r="P98" i="14"/>
  <c r="BK98" i="14"/>
  <c r="J98" i="14"/>
  <c r="BE98" i="14" s="1"/>
  <c r="BI95" i="14"/>
  <c r="BH95" i="14"/>
  <c r="BG95" i="14"/>
  <c r="BF95" i="14"/>
  <c r="T95" i="14"/>
  <c r="T94" i="14" s="1"/>
  <c r="R95" i="14"/>
  <c r="R94" i="14" s="1"/>
  <c r="P95" i="14"/>
  <c r="P94" i="14" s="1"/>
  <c r="BK95" i="14"/>
  <c r="BK94" i="14" s="1"/>
  <c r="J94" i="14" s="1"/>
  <c r="J59" i="14" s="1"/>
  <c r="J95" i="14"/>
  <c r="BE95" i="14" s="1"/>
  <c r="BI91" i="14"/>
  <c r="BH91" i="14"/>
  <c r="BG91" i="14"/>
  <c r="BF91" i="14"/>
  <c r="BE91" i="14"/>
  <c r="T91" i="14"/>
  <c r="R91" i="14"/>
  <c r="P91" i="14"/>
  <c r="BK91" i="14"/>
  <c r="J91" i="14"/>
  <c r="BI89" i="14"/>
  <c r="BH89" i="14"/>
  <c r="BG89" i="14"/>
  <c r="BF89" i="14"/>
  <c r="BE89" i="14"/>
  <c r="T89" i="14"/>
  <c r="R89" i="14"/>
  <c r="P89" i="14"/>
  <c r="BK89" i="14"/>
  <c r="J89" i="14"/>
  <c r="BI87" i="14"/>
  <c r="BH87" i="14"/>
  <c r="BG87" i="14"/>
  <c r="BF87" i="14"/>
  <c r="BE87" i="14"/>
  <c r="T87" i="14"/>
  <c r="R87" i="14"/>
  <c r="P87" i="14"/>
  <c r="BK87" i="14"/>
  <c r="J87" i="14"/>
  <c r="BI85" i="14"/>
  <c r="F34" i="14" s="1"/>
  <c r="BD64" i="1" s="1"/>
  <c r="BH85" i="14"/>
  <c r="F33" i="14" s="1"/>
  <c r="BC64" i="1" s="1"/>
  <c r="BG85" i="14"/>
  <c r="F32" i="14" s="1"/>
  <c r="BB64" i="1" s="1"/>
  <c r="BF85" i="14"/>
  <c r="F31" i="14" s="1"/>
  <c r="BA64" i="1" s="1"/>
  <c r="BE85" i="14"/>
  <c r="T85" i="14"/>
  <c r="T84" i="14" s="1"/>
  <c r="T83" i="14" s="1"/>
  <c r="T82" i="14" s="1"/>
  <c r="R85" i="14"/>
  <c r="R84" i="14" s="1"/>
  <c r="R83" i="14" s="1"/>
  <c r="R82" i="14" s="1"/>
  <c r="P85" i="14"/>
  <c r="P84" i="14" s="1"/>
  <c r="P83" i="14" s="1"/>
  <c r="P82" i="14" s="1"/>
  <c r="AU64" i="1" s="1"/>
  <c r="BK85" i="14"/>
  <c r="BK84" i="14" s="1"/>
  <c r="J85" i="14"/>
  <c r="J78" i="14"/>
  <c r="F76" i="14"/>
  <c r="E74" i="14"/>
  <c r="J51" i="14"/>
  <c r="J49" i="14"/>
  <c r="F49" i="14"/>
  <c r="E47" i="14"/>
  <c r="J18" i="14"/>
  <c r="E18" i="14"/>
  <c r="J17" i="14"/>
  <c r="J15" i="14"/>
  <c r="E15" i="14"/>
  <c r="F51" i="14" s="1"/>
  <c r="J14" i="14"/>
  <c r="J12" i="14"/>
  <c r="J76" i="14" s="1"/>
  <c r="E7" i="14"/>
  <c r="AY63" i="1"/>
  <c r="AX63" i="1"/>
  <c r="BI115" i="13"/>
  <c r="BH115" i="13"/>
  <c r="BG115" i="13"/>
  <c r="BF115" i="13"/>
  <c r="BE115" i="13"/>
  <c r="T115" i="13"/>
  <c r="R115" i="13"/>
  <c r="P115" i="13"/>
  <c r="BK115" i="13"/>
  <c r="J115" i="13"/>
  <c r="BI113" i="13"/>
  <c r="BH113" i="13"/>
  <c r="BG113" i="13"/>
  <c r="BF113" i="13"/>
  <c r="BE113" i="13"/>
  <c r="T113" i="13"/>
  <c r="R113" i="13"/>
  <c r="P113" i="13"/>
  <c r="BK113" i="13"/>
  <c r="J113" i="13"/>
  <c r="BI111" i="13"/>
  <c r="BH111" i="13"/>
  <c r="BG111" i="13"/>
  <c r="BF111" i="13"/>
  <c r="BE111" i="13"/>
  <c r="T111" i="13"/>
  <c r="R111" i="13"/>
  <c r="P111" i="13"/>
  <c r="BK111" i="13"/>
  <c r="J111" i="13"/>
  <c r="BI109" i="13"/>
  <c r="BH109" i="13"/>
  <c r="BG109" i="13"/>
  <c r="BF109" i="13"/>
  <c r="BE109" i="13"/>
  <c r="T109" i="13"/>
  <c r="T108" i="13" s="1"/>
  <c r="R109" i="13"/>
  <c r="R108" i="13" s="1"/>
  <c r="P109" i="13"/>
  <c r="P108" i="13" s="1"/>
  <c r="BK109" i="13"/>
  <c r="BK108" i="13" s="1"/>
  <c r="J108" i="13" s="1"/>
  <c r="J61" i="13" s="1"/>
  <c r="J109" i="13"/>
  <c r="BI106" i="13"/>
  <c r="BH106" i="13"/>
  <c r="BG106" i="13"/>
  <c r="BF106" i="13"/>
  <c r="T106" i="13"/>
  <c r="T105" i="13" s="1"/>
  <c r="R106" i="13"/>
  <c r="R105" i="13" s="1"/>
  <c r="P106" i="13"/>
  <c r="P105" i="13" s="1"/>
  <c r="BK106" i="13"/>
  <c r="BK105" i="13" s="1"/>
  <c r="J105" i="13" s="1"/>
  <c r="J60" i="13" s="1"/>
  <c r="J106" i="13"/>
  <c r="BE106" i="13" s="1"/>
  <c r="BI103" i="13"/>
  <c r="BH103" i="13"/>
  <c r="BG103" i="13"/>
  <c r="BF103" i="13"/>
  <c r="BE103" i="13"/>
  <c r="T103" i="13"/>
  <c r="R103" i="13"/>
  <c r="P103" i="13"/>
  <c r="BK103" i="13"/>
  <c r="J103" i="13"/>
  <c r="BI100" i="13"/>
  <c r="BH100" i="13"/>
  <c r="BG100" i="13"/>
  <c r="BF100" i="13"/>
  <c r="BE100" i="13"/>
  <c r="T100" i="13"/>
  <c r="R100" i="13"/>
  <c r="P100" i="13"/>
  <c r="BK100" i="13"/>
  <c r="J100" i="13"/>
  <c r="BI97" i="13"/>
  <c r="BH97" i="13"/>
  <c r="BG97" i="13"/>
  <c r="BF97" i="13"/>
  <c r="BE97" i="13"/>
  <c r="T97" i="13"/>
  <c r="R97" i="13"/>
  <c r="P97" i="13"/>
  <c r="BK97" i="13"/>
  <c r="J97" i="13"/>
  <c r="BI94" i="13"/>
  <c r="BH94" i="13"/>
  <c r="BG94" i="13"/>
  <c r="BF94" i="13"/>
  <c r="BE94" i="13"/>
  <c r="T94" i="13"/>
  <c r="T93" i="13" s="1"/>
  <c r="R94" i="13"/>
  <c r="R93" i="13" s="1"/>
  <c r="P94" i="13"/>
  <c r="P93" i="13" s="1"/>
  <c r="BK94" i="13"/>
  <c r="BK93" i="13" s="1"/>
  <c r="J93" i="13" s="1"/>
  <c r="J59" i="13" s="1"/>
  <c r="J94" i="13"/>
  <c r="BI90" i="13"/>
  <c r="BH90" i="13"/>
  <c r="BG90" i="13"/>
  <c r="BF90" i="13"/>
  <c r="T90" i="13"/>
  <c r="R90" i="13"/>
  <c r="P90" i="13"/>
  <c r="BK90" i="13"/>
  <c r="J90" i="13"/>
  <c r="BE90" i="13" s="1"/>
  <c r="BI88" i="13"/>
  <c r="BH88" i="13"/>
  <c r="BG88" i="13"/>
  <c r="BF88" i="13"/>
  <c r="T88" i="13"/>
  <c r="R88" i="13"/>
  <c r="P88" i="13"/>
  <c r="BK88" i="13"/>
  <c r="J88" i="13"/>
  <c r="BE88" i="13" s="1"/>
  <c r="BI86" i="13"/>
  <c r="BH86" i="13"/>
  <c r="BG86" i="13"/>
  <c r="BF86" i="13"/>
  <c r="T86" i="13"/>
  <c r="R86" i="13"/>
  <c r="P86" i="13"/>
  <c r="BK86" i="13"/>
  <c r="J86" i="13"/>
  <c r="BE86" i="13" s="1"/>
  <c r="BI84" i="13"/>
  <c r="F34" i="13" s="1"/>
  <c r="BD63" i="1" s="1"/>
  <c r="BH84" i="13"/>
  <c r="F33" i="13" s="1"/>
  <c r="BC63" i="1" s="1"/>
  <c r="BG84" i="13"/>
  <c r="F32" i="13" s="1"/>
  <c r="BB63" i="1" s="1"/>
  <c r="BF84" i="13"/>
  <c r="J31" i="13" s="1"/>
  <c r="AW63" i="1" s="1"/>
  <c r="T84" i="13"/>
  <c r="T83" i="13" s="1"/>
  <c r="T82" i="13" s="1"/>
  <c r="T81" i="13" s="1"/>
  <c r="R84" i="13"/>
  <c r="R83" i="13" s="1"/>
  <c r="R82" i="13" s="1"/>
  <c r="R81" i="13" s="1"/>
  <c r="P84" i="13"/>
  <c r="P83" i="13" s="1"/>
  <c r="P82" i="13" s="1"/>
  <c r="P81" i="13" s="1"/>
  <c r="AU63" i="1" s="1"/>
  <c r="BK84" i="13"/>
  <c r="BK83" i="13" s="1"/>
  <c r="J84" i="13"/>
  <c r="BE84" i="13" s="1"/>
  <c r="J77" i="13"/>
  <c r="F75" i="13"/>
  <c r="E73" i="13"/>
  <c r="F52" i="13"/>
  <c r="J51" i="13"/>
  <c r="F49" i="13"/>
  <c r="E47" i="13"/>
  <c r="E45" i="13"/>
  <c r="J18" i="13"/>
  <c r="E18" i="13"/>
  <c r="F78" i="13" s="1"/>
  <c r="J17" i="13"/>
  <c r="J15" i="13"/>
  <c r="E15" i="13"/>
  <c r="F51" i="13" s="1"/>
  <c r="J14" i="13"/>
  <c r="J12" i="13"/>
  <c r="J75" i="13" s="1"/>
  <c r="E7" i="13"/>
  <c r="E71" i="13" s="1"/>
  <c r="AY62" i="1"/>
  <c r="AX62" i="1"/>
  <c r="BI123" i="12"/>
  <c r="BH123" i="12"/>
  <c r="BG123" i="12"/>
  <c r="BF123" i="12"/>
  <c r="T123" i="12"/>
  <c r="R123" i="12"/>
  <c r="P123" i="12"/>
  <c r="BK123" i="12"/>
  <c r="J123" i="12"/>
  <c r="BE123" i="12" s="1"/>
  <c r="BI121" i="12"/>
  <c r="BH121" i="12"/>
  <c r="BG121" i="12"/>
  <c r="BF121" i="12"/>
  <c r="T121" i="12"/>
  <c r="R121" i="12"/>
  <c r="P121" i="12"/>
  <c r="BK121" i="12"/>
  <c r="J121" i="12"/>
  <c r="BE121" i="12" s="1"/>
  <c r="BI119" i="12"/>
  <c r="BH119" i="12"/>
  <c r="BG119" i="12"/>
  <c r="BF119" i="12"/>
  <c r="T119" i="12"/>
  <c r="R119" i="12"/>
  <c r="P119" i="12"/>
  <c r="BK119" i="12"/>
  <c r="J119" i="12"/>
  <c r="BE119" i="12" s="1"/>
  <c r="BI117" i="12"/>
  <c r="BH117" i="12"/>
  <c r="BG117" i="12"/>
  <c r="BF117" i="12"/>
  <c r="T117" i="12"/>
  <c r="R117" i="12"/>
  <c r="P117" i="12"/>
  <c r="BK117" i="12"/>
  <c r="J117" i="12"/>
  <c r="BE117" i="12" s="1"/>
  <c r="BI115" i="12"/>
  <c r="BH115" i="12"/>
  <c r="BG115" i="12"/>
  <c r="BF115" i="12"/>
  <c r="T115" i="12"/>
  <c r="T114" i="12" s="1"/>
  <c r="R115" i="12"/>
  <c r="R114" i="12" s="1"/>
  <c r="P115" i="12"/>
  <c r="P114" i="12" s="1"/>
  <c r="BK115" i="12"/>
  <c r="BK114" i="12" s="1"/>
  <c r="J114" i="12" s="1"/>
  <c r="J62" i="12" s="1"/>
  <c r="J115" i="12"/>
  <c r="BE115" i="12" s="1"/>
  <c r="BI110" i="12"/>
  <c r="BH110" i="12"/>
  <c r="BG110" i="12"/>
  <c r="BF110" i="12"/>
  <c r="BE110" i="12"/>
  <c r="T110" i="12"/>
  <c r="T109" i="12" s="1"/>
  <c r="R110" i="12"/>
  <c r="R109" i="12" s="1"/>
  <c r="P110" i="12"/>
  <c r="P109" i="12" s="1"/>
  <c r="BK110" i="12"/>
  <c r="BK109" i="12" s="1"/>
  <c r="J109" i="12" s="1"/>
  <c r="J61" i="12" s="1"/>
  <c r="J110" i="12"/>
  <c r="BI107" i="12"/>
  <c r="BH107" i="12"/>
  <c r="BG107" i="12"/>
  <c r="BF107" i="12"/>
  <c r="T107" i="12"/>
  <c r="T106" i="12" s="1"/>
  <c r="R107" i="12"/>
  <c r="R106" i="12" s="1"/>
  <c r="P107" i="12"/>
  <c r="P106" i="12" s="1"/>
  <c r="BK107" i="12"/>
  <c r="BK106" i="12" s="1"/>
  <c r="J106" i="12" s="1"/>
  <c r="J60" i="12" s="1"/>
  <c r="J107" i="12"/>
  <c r="BE107" i="12" s="1"/>
  <c r="BI104" i="12"/>
  <c r="BH104" i="12"/>
  <c r="BG104" i="12"/>
  <c r="BF104" i="12"/>
  <c r="BE104" i="12"/>
  <c r="T104" i="12"/>
  <c r="R104" i="12"/>
  <c r="P104" i="12"/>
  <c r="BK104" i="12"/>
  <c r="J104" i="12"/>
  <c r="BI101" i="12"/>
  <c r="BH101" i="12"/>
  <c r="BG101" i="12"/>
  <c r="BF101" i="12"/>
  <c r="BE101" i="12"/>
  <c r="T101" i="12"/>
  <c r="R101" i="12"/>
  <c r="P101" i="12"/>
  <c r="BK101" i="12"/>
  <c r="J101" i="12"/>
  <c r="BI98" i="12"/>
  <c r="BH98" i="12"/>
  <c r="BG98" i="12"/>
  <c r="BF98" i="12"/>
  <c r="BE98" i="12"/>
  <c r="T98" i="12"/>
  <c r="R98" i="12"/>
  <c r="P98" i="12"/>
  <c r="BK98" i="12"/>
  <c r="J98" i="12"/>
  <c r="BI95" i="12"/>
  <c r="BH95" i="12"/>
  <c r="BG95" i="12"/>
  <c r="BF95" i="12"/>
  <c r="BE95" i="12"/>
  <c r="T95" i="12"/>
  <c r="T94" i="12" s="1"/>
  <c r="R95" i="12"/>
  <c r="R94" i="12" s="1"/>
  <c r="P95" i="12"/>
  <c r="P94" i="12" s="1"/>
  <c r="BK95" i="12"/>
  <c r="BK94" i="12" s="1"/>
  <c r="J94" i="12" s="1"/>
  <c r="J59" i="12" s="1"/>
  <c r="J95" i="12"/>
  <c r="BI91" i="12"/>
  <c r="BH91" i="12"/>
  <c r="BG91" i="12"/>
  <c r="BF91" i="12"/>
  <c r="T91" i="12"/>
  <c r="R91" i="12"/>
  <c r="P91" i="12"/>
  <c r="BK91" i="12"/>
  <c r="J91" i="12"/>
  <c r="BE91" i="12" s="1"/>
  <c r="BI89" i="12"/>
  <c r="BH89" i="12"/>
  <c r="BG89" i="12"/>
  <c r="BF89" i="12"/>
  <c r="T89" i="12"/>
  <c r="R89" i="12"/>
  <c r="P89" i="12"/>
  <c r="BK89" i="12"/>
  <c r="J89" i="12"/>
  <c r="BE89" i="12" s="1"/>
  <c r="BI87" i="12"/>
  <c r="BH87" i="12"/>
  <c r="BG87" i="12"/>
  <c r="BF87" i="12"/>
  <c r="T87" i="12"/>
  <c r="R87" i="12"/>
  <c r="P87" i="12"/>
  <c r="BK87" i="12"/>
  <c r="J87" i="12"/>
  <c r="BE87" i="12" s="1"/>
  <c r="BI85" i="12"/>
  <c r="F34" i="12" s="1"/>
  <c r="BD62" i="1" s="1"/>
  <c r="BH85" i="12"/>
  <c r="F33" i="12" s="1"/>
  <c r="BC62" i="1" s="1"/>
  <c r="BG85" i="12"/>
  <c r="F32" i="12" s="1"/>
  <c r="BB62" i="1" s="1"/>
  <c r="BF85" i="12"/>
  <c r="T85" i="12"/>
  <c r="T84" i="12" s="1"/>
  <c r="T83" i="12" s="1"/>
  <c r="T82" i="12" s="1"/>
  <c r="R85" i="12"/>
  <c r="R84" i="12" s="1"/>
  <c r="R83" i="12" s="1"/>
  <c r="R82" i="12" s="1"/>
  <c r="P85" i="12"/>
  <c r="P84" i="12" s="1"/>
  <c r="P83" i="12" s="1"/>
  <c r="P82" i="12" s="1"/>
  <c r="AU62" i="1" s="1"/>
  <c r="BK85" i="12"/>
  <c r="BK84" i="12" s="1"/>
  <c r="J85" i="12"/>
  <c r="BE85" i="12" s="1"/>
  <c r="J78" i="12"/>
  <c r="F76" i="12"/>
  <c r="E74" i="12"/>
  <c r="F52" i="12"/>
  <c r="J51" i="12"/>
  <c r="F49" i="12"/>
  <c r="E47" i="12"/>
  <c r="E45" i="12"/>
  <c r="J18" i="12"/>
  <c r="E18" i="12"/>
  <c r="F79" i="12" s="1"/>
  <c r="J17" i="12"/>
  <c r="J15" i="12"/>
  <c r="E15" i="12"/>
  <c r="F78" i="12" s="1"/>
  <c r="J14" i="12"/>
  <c r="J12" i="12"/>
  <c r="J49" i="12" s="1"/>
  <c r="E7" i="12"/>
  <c r="E72" i="12" s="1"/>
  <c r="AY61" i="1"/>
  <c r="AX61" i="1"/>
  <c r="BI115" i="11"/>
  <c r="BH115" i="11"/>
  <c r="BG115" i="11"/>
  <c r="BF115" i="11"/>
  <c r="T115" i="11"/>
  <c r="R115" i="11"/>
  <c r="P115" i="11"/>
  <c r="BK115" i="11"/>
  <c r="J115" i="11"/>
  <c r="BE115" i="11" s="1"/>
  <c r="BI113" i="11"/>
  <c r="BH113" i="11"/>
  <c r="BG113" i="11"/>
  <c r="BF113" i="11"/>
  <c r="T113" i="11"/>
  <c r="R113" i="11"/>
  <c r="P113" i="11"/>
  <c r="BK113" i="11"/>
  <c r="J113" i="11"/>
  <c r="BE113" i="11" s="1"/>
  <c r="BI111" i="11"/>
  <c r="BH111" i="11"/>
  <c r="BG111" i="11"/>
  <c r="BF111" i="11"/>
  <c r="T111" i="11"/>
  <c r="R111" i="11"/>
  <c r="P111" i="11"/>
  <c r="BK111" i="11"/>
  <c r="J111" i="11"/>
  <c r="BE111" i="11" s="1"/>
  <c r="BI109" i="11"/>
  <c r="BH109" i="11"/>
  <c r="BG109" i="11"/>
  <c r="BF109" i="11"/>
  <c r="T109" i="11"/>
  <c r="T108" i="11" s="1"/>
  <c r="R109" i="11"/>
  <c r="R108" i="11" s="1"/>
  <c r="P109" i="11"/>
  <c r="P108" i="11" s="1"/>
  <c r="BK109" i="11"/>
  <c r="BK108" i="11" s="1"/>
  <c r="J108" i="11" s="1"/>
  <c r="J61" i="11" s="1"/>
  <c r="J109" i="11"/>
  <c r="BE109" i="11" s="1"/>
  <c r="BI106" i="11"/>
  <c r="BH106" i="11"/>
  <c r="BG106" i="11"/>
  <c r="BF106" i="11"/>
  <c r="BE106" i="11"/>
  <c r="T106" i="11"/>
  <c r="T105" i="11" s="1"/>
  <c r="R106" i="11"/>
  <c r="R105" i="11" s="1"/>
  <c r="P106" i="11"/>
  <c r="P105" i="11" s="1"/>
  <c r="BK106" i="11"/>
  <c r="BK105" i="11" s="1"/>
  <c r="J105" i="11" s="1"/>
  <c r="J60" i="11" s="1"/>
  <c r="J106" i="11"/>
  <c r="BI103" i="11"/>
  <c r="BH103" i="11"/>
  <c r="BG103" i="11"/>
  <c r="BF103" i="11"/>
  <c r="T103" i="11"/>
  <c r="R103" i="11"/>
  <c r="P103" i="11"/>
  <c r="BK103" i="11"/>
  <c r="J103" i="11"/>
  <c r="BE103" i="11" s="1"/>
  <c r="BI100" i="11"/>
  <c r="BH100" i="11"/>
  <c r="BG100" i="11"/>
  <c r="BF100" i="11"/>
  <c r="T100" i="11"/>
  <c r="R100" i="11"/>
  <c r="P100" i="11"/>
  <c r="BK100" i="11"/>
  <c r="J100" i="11"/>
  <c r="BE100" i="11" s="1"/>
  <c r="BI97" i="11"/>
  <c r="BH97" i="11"/>
  <c r="BG97" i="11"/>
  <c r="BF97" i="11"/>
  <c r="T97" i="11"/>
  <c r="R97" i="11"/>
  <c r="P97" i="11"/>
  <c r="BK97" i="11"/>
  <c r="J97" i="11"/>
  <c r="BE97" i="11" s="1"/>
  <c r="BI94" i="11"/>
  <c r="BH94" i="11"/>
  <c r="BG94" i="11"/>
  <c r="BF94" i="11"/>
  <c r="T94" i="11"/>
  <c r="T93" i="11" s="1"/>
  <c r="R94" i="11"/>
  <c r="R93" i="11" s="1"/>
  <c r="P94" i="11"/>
  <c r="P93" i="11" s="1"/>
  <c r="BK94" i="11"/>
  <c r="BK93" i="11" s="1"/>
  <c r="J93" i="11" s="1"/>
  <c r="J59" i="11" s="1"/>
  <c r="J94" i="11"/>
  <c r="BE94" i="11" s="1"/>
  <c r="BI90" i="11"/>
  <c r="BH90" i="11"/>
  <c r="BG90" i="11"/>
  <c r="BF90" i="11"/>
  <c r="BE90" i="11"/>
  <c r="T90" i="11"/>
  <c r="R90" i="11"/>
  <c r="P90" i="11"/>
  <c r="BK90" i="11"/>
  <c r="J90" i="11"/>
  <c r="BI88" i="11"/>
  <c r="BH88" i="11"/>
  <c r="BG88" i="11"/>
  <c r="BF88" i="11"/>
  <c r="BE88" i="11"/>
  <c r="T88" i="11"/>
  <c r="R88" i="11"/>
  <c r="P88" i="11"/>
  <c r="BK88" i="11"/>
  <c r="J88" i="11"/>
  <c r="BI86" i="11"/>
  <c r="BH86" i="11"/>
  <c r="BG86" i="11"/>
  <c r="BF86" i="11"/>
  <c r="BE86" i="11"/>
  <c r="T86" i="11"/>
  <c r="R86" i="11"/>
  <c r="P86" i="11"/>
  <c r="BK86" i="11"/>
  <c r="J86" i="11"/>
  <c r="BI84" i="11"/>
  <c r="F34" i="11" s="1"/>
  <c r="BD61" i="1" s="1"/>
  <c r="BH84" i="11"/>
  <c r="F33" i="11" s="1"/>
  <c r="BC61" i="1" s="1"/>
  <c r="BG84" i="11"/>
  <c r="F32" i="11" s="1"/>
  <c r="BB61" i="1" s="1"/>
  <c r="BF84" i="11"/>
  <c r="F31" i="11" s="1"/>
  <c r="BA61" i="1" s="1"/>
  <c r="BE84" i="11"/>
  <c r="F30" i="11" s="1"/>
  <c r="AZ61" i="1" s="1"/>
  <c r="T84" i="11"/>
  <c r="T83" i="11" s="1"/>
  <c r="T82" i="11" s="1"/>
  <c r="T81" i="11" s="1"/>
  <c r="R84" i="11"/>
  <c r="R83" i="11" s="1"/>
  <c r="R82" i="11" s="1"/>
  <c r="R81" i="11" s="1"/>
  <c r="P84" i="11"/>
  <c r="P83" i="11" s="1"/>
  <c r="P82" i="11" s="1"/>
  <c r="P81" i="11" s="1"/>
  <c r="AU61" i="1" s="1"/>
  <c r="BK84" i="11"/>
  <c r="BK83" i="11" s="1"/>
  <c r="J84" i="11"/>
  <c r="J77" i="11"/>
  <c r="F77" i="11"/>
  <c r="F75" i="11"/>
  <c r="E73" i="11"/>
  <c r="J51" i="11"/>
  <c r="J49" i="11"/>
  <c r="F49" i="11"/>
  <c r="E47" i="11"/>
  <c r="J18" i="11"/>
  <c r="E18" i="11"/>
  <c r="F78" i="11" s="1"/>
  <c r="J17" i="11"/>
  <c r="J15" i="11"/>
  <c r="E15" i="11"/>
  <c r="F51" i="11" s="1"/>
  <c r="J14" i="11"/>
  <c r="J12" i="11"/>
  <c r="J75" i="11" s="1"/>
  <c r="E7" i="11"/>
  <c r="E71" i="11" s="1"/>
  <c r="AY60" i="1"/>
  <c r="AX60" i="1"/>
  <c r="BI115" i="10"/>
  <c r="BH115" i="10"/>
  <c r="BG115" i="10"/>
  <c r="BF115" i="10"/>
  <c r="T115" i="10"/>
  <c r="R115" i="10"/>
  <c r="P115" i="10"/>
  <c r="BK115" i="10"/>
  <c r="J115" i="10"/>
  <c r="BE115" i="10" s="1"/>
  <c r="BI113" i="10"/>
  <c r="BH113" i="10"/>
  <c r="BG113" i="10"/>
  <c r="BF113" i="10"/>
  <c r="T113" i="10"/>
  <c r="R113" i="10"/>
  <c r="P113" i="10"/>
  <c r="BK113" i="10"/>
  <c r="J113" i="10"/>
  <c r="BE113" i="10" s="1"/>
  <c r="BI111" i="10"/>
  <c r="BH111" i="10"/>
  <c r="BG111" i="10"/>
  <c r="BF111" i="10"/>
  <c r="T111" i="10"/>
  <c r="R111" i="10"/>
  <c r="P111" i="10"/>
  <c r="BK111" i="10"/>
  <c r="J111" i="10"/>
  <c r="BE111" i="10" s="1"/>
  <c r="BI109" i="10"/>
  <c r="BH109" i="10"/>
  <c r="BG109" i="10"/>
  <c r="BF109" i="10"/>
  <c r="T109" i="10"/>
  <c r="T108" i="10" s="1"/>
  <c r="R109" i="10"/>
  <c r="R108" i="10" s="1"/>
  <c r="P109" i="10"/>
  <c r="P108" i="10" s="1"/>
  <c r="BK109" i="10"/>
  <c r="BK108" i="10" s="1"/>
  <c r="J108" i="10" s="1"/>
  <c r="J61" i="10" s="1"/>
  <c r="J109" i="10"/>
  <c r="BE109" i="10" s="1"/>
  <c r="BI106" i="10"/>
  <c r="BH106" i="10"/>
  <c r="BG106" i="10"/>
  <c r="BF106" i="10"/>
  <c r="BE106" i="10"/>
  <c r="T106" i="10"/>
  <c r="T105" i="10" s="1"/>
  <c r="R106" i="10"/>
  <c r="R105" i="10" s="1"/>
  <c r="P106" i="10"/>
  <c r="P105" i="10" s="1"/>
  <c r="BK106" i="10"/>
  <c r="BK105" i="10" s="1"/>
  <c r="J105" i="10" s="1"/>
  <c r="J60" i="10" s="1"/>
  <c r="J106" i="10"/>
  <c r="BI103" i="10"/>
  <c r="BH103" i="10"/>
  <c r="BG103" i="10"/>
  <c r="BF103" i="10"/>
  <c r="T103" i="10"/>
  <c r="R103" i="10"/>
  <c r="P103" i="10"/>
  <c r="BK103" i="10"/>
  <c r="J103" i="10"/>
  <c r="BE103" i="10" s="1"/>
  <c r="BI100" i="10"/>
  <c r="BH100" i="10"/>
  <c r="BG100" i="10"/>
  <c r="BF100" i="10"/>
  <c r="T100" i="10"/>
  <c r="R100" i="10"/>
  <c r="P100" i="10"/>
  <c r="BK100" i="10"/>
  <c r="J100" i="10"/>
  <c r="BE100" i="10" s="1"/>
  <c r="BI97" i="10"/>
  <c r="BH97" i="10"/>
  <c r="BG97" i="10"/>
  <c r="BF97" i="10"/>
  <c r="T97" i="10"/>
  <c r="R97" i="10"/>
  <c r="P97" i="10"/>
  <c r="BK97" i="10"/>
  <c r="J97" i="10"/>
  <c r="BE97" i="10" s="1"/>
  <c r="BI94" i="10"/>
  <c r="BH94" i="10"/>
  <c r="BG94" i="10"/>
  <c r="BF94" i="10"/>
  <c r="T94" i="10"/>
  <c r="T93" i="10" s="1"/>
  <c r="R94" i="10"/>
  <c r="R93" i="10" s="1"/>
  <c r="P94" i="10"/>
  <c r="P93" i="10" s="1"/>
  <c r="BK94" i="10"/>
  <c r="BK93" i="10" s="1"/>
  <c r="J93" i="10" s="1"/>
  <c r="J59" i="10" s="1"/>
  <c r="J94" i="10"/>
  <c r="BE94" i="10" s="1"/>
  <c r="BI90" i="10"/>
  <c r="BH90" i="10"/>
  <c r="BG90" i="10"/>
  <c r="BF90" i="10"/>
  <c r="BE90" i="10"/>
  <c r="T90" i="10"/>
  <c r="R90" i="10"/>
  <c r="P90" i="10"/>
  <c r="BK90" i="10"/>
  <c r="J90" i="10"/>
  <c r="BI88" i="10"/>
  <c r="BH88" i="10"/>
  <c r="BG88" i="10"/>
  <c r="BF88" i="10"/>
  <c r="BE88" i="10"/>
  <c r="T88" i="10"/>
  <c r="R88" i="10"/>
  <c r="P88" i="10"/>
  <c r="BK88" i="10"/>
  <c r="J88" i="10"/>
  <c r="BI86" i="10"/>
  <c r="BH86" i="10"/>
  <c r="BG86" i="10"/>
  <c r="BF86" i="10"/>
  <c r="BE86" i="10"/>
  <c r="T86" i="10"/>
  <c r="R86" i="10"/>
  <c r="P86" i="10"/>
  <c r="BK86" i="10"/>
  <c r="J86" i="10"/>
  <c r="BI84" i="10"/>
  <c r="F34" i="10" s="1"/>
  <c r="BD60" i="1" s="1"/>
  <c r="BH84" i="10"/>
  <c r="F33" i="10" s="1"/>
  <c r="BC60" i="1" s="1"/>
  <c r="BG84" i="10"/>
  <c r="F32" i="10" s="1"/>
  <c r="BB60" i="1" s="1"/>
  <c r="BF84" i="10"/>
  <c r="F31" i="10" s="1"/>
  <c r="BA60" i="1" s="1"/>
  <c r="BE84" i="10"/>
  <c r="F30" i="10" s="1"/>
  <c r="AZ60" i="1" s="1"/>
  <c r="T84" i="10"/>
  <c r="T83" i="10" s="1"/>
  <c r="T82" i="10" s="1"/>
  <c r="T81" i="10" s="1"/>
  <c r="R84" i="10"/>
  <c r="R83" i="10" s="1"/>
  <c r="R82" i="10" s="1"/>
  <c r="R81" i="10" s="1"/>
  <c r="P84" i="10"/>
  <c r="P83" i="10" s="1"/>
  <c r="P82" i="10" s="1"/>
  <c r="P81" i="10" s="1"/>
  <c r="AU60" i="1" s="1"/>
  <c r="BK84" i="10"/>
  <c r="BK83" i="10" s="1"/>
  <c r="J84" i="10"/>
  <c r="J77" i="10"/>
  <c r="F75" i="10"/>
  <c r="E73" i="10"/>
  <c r="J51" i="10"/>
  <c r="F49" i="10"/>
  <c r="E47" i="10"/>
  <c r="J18" i="10"/>
  <c r="E18" i="10"/>
  <c r="F78" i="10" s="1"/>
  <c r="J17" i="10"/>
  <c r="J15" i="10"/>
  <c r="E15" i="10"/>
  <c r="F77" i="10" s="1"/>
  <c r="J14" i="10"/>
  <c r="J12" i="10"/>
  <c r="J49" i="10" s="1"/>
  <c r="E7" i="10"/>
  <c r="E71" i="10" s="1"/>
  <c r="AY59" i="1"/>
  <c r="AX59" i="1"/>
  <c r="BI123" i="9"/>
  <c r="BH123" i="9"/>
  <c r="BG123" i="9"/>
  <c r="BF123" i="9"/>
  <c r="BE123" i="9"/>
  <c r="T123" i="9"/>
  <c r="R123" i="9"/>
  <c r="P123" i="9"/>
  <c r="BK123" i="9"/>
  <c r="J123" i="9"/>
  <c r="BI121" i="9"/>
  <c r="BH121" i="9"/>
  <c r="BG121" i="9"/>
  <c r="BF121" i="9"/>
  <c r="BE121" i="9"/>
  <c r="T121" i="9"/>
  <c r="R121" i="9"/>
  <c r="P121" i="9"/>
  <c r="BK121" i="9"/>
  <c r="J121" i="9"/>
  <c r="BI119" i="9"/>
  <c r="BH119" i="9"/>
  <c r="BG119" i="9"/>
  <c r="BF119" i="9"/>
  <c r="BE119" i="9"/>
  <c r="T119" i="9"/>
  <c r="R119" i="9"/>
  <c r="P119" i="9"/>
  <c r="BK119" i="9"/>
  <c r="J119" i="9"/>
  <c r="BI117" i="9"/>
  <c r="BH117" i="9"/>
  <c r="BG117" i="9"/>
  <c r="BF117" i="9"/>
  <c r="BE117" i="9"/>
  <c r="T117" i="9"/>
  <c r="R117" i="9"/>
  <c r="P117" i="9"/>
  <c r="BK117" i="9"/>
  <c r="J117" i="9"/>
  <c r="BI115" i="9"/>
  <c r="BH115" i="9"/>
  <c r="BG115" i="9"/>
  <c r="BF115" i="9"/>
  <c r="BE115" i="9"/>
  <c r="T115" i="9"/>
  <c r="T114" i="9" s="1"/>
  <c r="R115" i="9"/>
  <c r="R114" i="9" s="1"/>
  <c r="P115" i="9"/>
  <c r="P114" i="9" s="1"/>
  <c r="BK115" i="9"/>
  <c r="BK114" i="9" s="1"/>
  <c r="J114" i="9" s="1"/>
  <c r="J62" i="9" s="1"/>
  <c r="J115" i="9"/>
  <c r="BI110" i="9"/>
  <c r="BH110" i="9"/>
  <c r="BG110" i="9"/>
  <c r="BF110" i="9"/>
  <c r="T110" i="9"/>
  <c r="T109" i="9" s="1"/>
  <c r="R110" i="9"/>
  <c r="R109" i="9" s="1"/>
  <c r="P110" i="9"/>
  <c r="P109" i="9" s="1"/>
  <c r="BK110" i="9"/>
  <c r="BK109" i="9" s="1"/>
  <c r="J109" i="9" s="1"/>
  <c r="J61" i="9" s="1"/>
  <c r="J110" i="9"/>
  <c r="BE110" i="9" s="1"/>
  <c r="BI107" i="9"/>
  <c r="BH107" i="9"/>
  <c r="BG107" i="9"/>
  <c r="BF107" i="9"/>
  <c r="BE107" i="9"/>
  <c r="T107" i="9"/>
  <c r="T106" i="9" s="1"/>
  <c r="R107" i="9"/>
  <c r="R106" i="9" s="1"/>
  <c r="P107" i="9"/>
  <c r="P106" i="9" s="1"/>
  <c r="BK107" i="9"/>
  <c r="BK106" i="9" s="1"/>
  <c r="J106" i="9" s="1"/>
  <c r="J60" i="9" s="1"/>
  <c r="J107" i="9"/>
  <c r="BI104" i="9"/>
  <c r="BH104" i="9"/>
  <c r="BG104" i="9"/>
  <c r="BF104" i="9"/>
  <c r="T104" i="9"/>
  <c r="R104" i="9"/>
  <c r="P104" i="9"/>
  <c r="BK104" i="9"/>
  <c r="J104" i="9"/>
  <c r="BE104" i="9" s="1"/>
  <c r="BI101" i="9"/>
  <c r="BH101" i="9"/>
  <c r="BG101" i="9"/>
  <c r="BF101" i="9"/>
  <c r="T101" i="9"/>
  <c r="R101" i="9"/>
  <c r="P101" i="9"/>
  <c r="BK101" i="9"/>
  <c r="J101" i="9"/>
  <c r="BE101" i="9" s="1"/>
  <c r="BI98" i="9"/>
  <c r="BH98" i="9"/>
  <c r="BG98" i="9"/>
  <c r="BF98" i="9"/>
  <c r="T98" i="9"/>
  <c r="R98" i="9"/>
  <c r="P98" i="9"/>
  <c r="BK98" i="9"/>
  <c r="J98" i="9"/>
  <c r="BE98" i="9" s="1"/>
  <c r="BI95" i="9"/>
  <c r="BH95" i="9"/>
  <c r="BG95" i="9"/>
  <c r="BF95" i="9"/>
  <c r="T95" i="9"/>
  <c r="T94" i="9" s="1"/>
  <c r="R95" i="9"/>
  <c r="R94" i="9" s="1"/>
  <c r="P95" i="9"/>
  <c r="P94" i="9" s="1"/>
  <c r="BK95" i="9"/>
  <c r="BK94" i="9" s="1"/>
  <c r="J94" i="9" s="1"/>
  <c r="J59" i="9" s="1"/>
  <c r="J95" i="9"/>
  <c r="BE95" i="9" s="1"/>
  <c r="BI91" i="9"/>
  <c r="BH91" i="9"/>
  <c r="BG91" i="9"/>
  <c r="BF91" i="9"/>
  <c r="BE91" i="9"/>
  <c r="T91" i="9"/>
  <c r="R91" i="9"/>
  <c r="P91" i="9"/>
  <c r="BK91" i="9"/>
  <c r="J91" i="9"/>
  <c r="BI89" i="9"/>
  <c r="BH89" i="9"/>
  <c r="BG89" i="9"/>
  <c r="BF89" i="9"/>
  <c r="BE89" i="9"/>
  <c r="T89" i="9"/>
  <c r="R89" i="9"/>
  <c r="P89" i="9"/>
  <c r="BK89" i="9"/>
  <c r="J89" i="9"/>
  <c r="BI87" i="9"/>
  <c r="BH87" i="9"/>
  <c r="BG87" i="9"/>
  <c r="BF87" i="9"/>
  <c r="BE87" i="9"/>
  <c r="T87" i="9"/>
  <c r="R87" i="9"/>
  <c r="P87" i="9"/>
  <c r="BK87" i="9"/>
  <c r="J87" i="9"/>
  <c r="BI85" i="9"/>
  <c r="F34" i="9" s="1"/>
  <c r="BD59" i="1" s="1"/>
  <c r="BH85" i="9"/>
  <c r="F33" i="9" s="1"/>
  <c r="BC59" i="1" s="1"/>
  <c r="BG85" i="9"/>
  <c r="F32" i="9" s="1"/>
  <c r="BB59" i="1" s="1"/>
  <c r="BF85" i="9"/>
  <c r="J31" i="9" s="1"/>
  <c r="AW59" i="1" s="1"/>
  <c r="BE85" i="9"/>
  <c r="J30" i="9" s="1"/>
  <c r="AV59" i="1" s="1"/>
  <c r="T85" i="9"/>
  <c r="T84" i="9" s="1"/>
  <c r="T83" i="9" s="1"/>
  <c r="T82" i="9" s="1"/>
  <c r="R85" i="9"/>
  <c r="R84" i="9" s="1"/>
  <c r="R83" i="9" s="1"/>
  <c r="R82" i="9" s="1"/>
  <c r="P85" i="9"/>
  <c r="P84" i="9" s="1"/>
  <c r="P83" i="9" s="1"/>
  <c r="P82" i="9" s="1"/>
  <c r="AU59" i="1" s="1"/>
  <c r="BK85" i="9"/>
  <c r="BK84" i="9" s="1"/>
  <c r="J85" i="9"/>
  <c r="J78" i="9"/>
  <c r="F78" i="9"/>
  <c r="F76" i="9"/>
  <c r="E74" i="9"/>
  <c r="J51" i="9"/>
  <c r="J49" i="9"/>
  <c r="F49" i="9"/>
  <c r="E47" i="9"/>
  <c r="J18" i="9"/>
  <c r="E18" i="9"/>
  <c r="F79" i="9" s="1"/>
  <c r="J17" i="9"/>
  <c r="J15" i="9"/>
  <c r="E15" i="9"/>
  <c r="F51" i="9" s="1"/>
  <c r="J14" i="9"/>
  <c r="J12" i="9"/>
  <c r="J76" i="9" s="1"/>
  <c r="E7" i="9"/>
  <c r="E72" i="9" s="1"/>
  <c r="AY58" i="1"/>
  <c r="AX58" i="1"/>
  <c r="BI432" i="8"/>
  <c r="BH432" i="8"/>
  <c r="BG432" i="8"/>
  <c r="BF432" i="8"/>
  <c r="BE432" i="8"/>
  <c r="T432" i="8"/>
  <c r="R432" i="8"/>
  <c r="P432" i="8"/>
  <c r="BK432" i="8"/>
  <c r="J432" i="8"/>
  <c r="BI427" i="8"/>
  <c r="BH427" i="8"/>
  <c r="BG427" i="8"/>
  <c r="BF427" i="8"/>
  <c r="BE427" i="8"/>
  <c r="T427" i="8"/>
  <c r="R427" i="8"/>
  <c r="P427" i="8"/>
  <c r="BK427" i="8"/>
  <c r="J427" i="8"/>
  <c r="BI418" i="8"/>
  <c r="BH418" i="8"/>
  <c r="BG418" i="8"/>
  <c r="BF418" i="8"/>
  <c r="BE418" i="8"/>
  <c r="T418" i="8"/>
  <c r="R418" i="8"/>
  <c r="P418" i="8"/>
  <c r="BK418" i="8"/>
  <c r="J418" i="8"/>
  <c r="BI409" i="8"/>
  <c r="BH409" i="8"/>
  <c r="BG409" i="8"/>
  <c r="BF409" i="8"/>
  <c r="BE409" i="8"/>
  <c r="T409" i="8"/>
  <c r="T408" i="8" s="1"/>
  <c r="T407" i="8" s="1"/>
  <c r="R409" i="8"/>
  <c r="R408" i="8" s="1"/>
  <c r="R407" i="8" s="1"/>
  <c r="P409" i="8"/>
  <c r="P408" i="8" s="1"/>
  <c r="P407" i="8" s="1"/>
  <c r="BK409" i="8"/>
  <c r="BK408" i="8" s="1"/>
  <c r="J409" i="8"/>
  <c r="BI405" i="8"/>
  <c r="BH405" i="8"/>
  <c r="BG405" i="8"/>
  <c r="BF405" i="8"/>
  <c r="BE405" i="8"/>
  <c r="T405" i="8"/>
  <c r="T404" i="8" s="1"/>
  <c r="R405" i="8"/>
  <c r="R404" i="8" s="1"/>
  <c r="P405" i="8"/>
  <c r="P404" i="8" s="1"/>
  <c r="BK405" i="8"/>
  <c r="BK404" i="8" s="1"/>
  <c r="J404" i="8" s="1"/>
  <c r="J64" i="8" s="1"/>
  <c r="J405" i="8"/>
  <c r="BI398" i="8"/>
  <c r="BH398" i="8"/>
  <c r="BG398" i="8"/>
  <c r="BF398" i="8"/>
  <c r="T398" i="8"/>
  <c r="R398" i="8"/>
  <c r="P398" i="8"/>
  <c r="BK398" i="8"/>
  <c r="J398" i="8"/>
  <c r="BE398" i="8" s="1"/>
  <c r="BI392" i="8"/>
  <c r="BH392" i="8"/>
  <c r="BG392" i="8"/>
  <c r="BF392" i="8"/>
  <c r="T392" i="8"/>
  <c r="R392" i="8"/>
  <c r="P392" i="8"/>
  <c r="BK392" i="8"/>
  <c r="J392" i="8"/>
  <c r="BE392" i="8" s="1"/>
  <c r="BI386" i="8"/>
  <c r="BH386" i="8"/>
  <c r="BG386" i="8"/>
  <c r="BF386" i="8"/>
  <c r="T386" i="8"/>
  <c r="R386" i="8"/>
  <c r="P386" i="8"/>
  <c r="BK386" i="8"/>
  <c r="J386" i="8"/>
  <c r="BE386" i="8" s="1"/>
  <c r="BI380" i="8"/>
  <c r="BH380" i="8"/>
  <c r="BG380" i="8"/>
  <c r="BF380" i="8"/>
  <c r="T380" i="8"/>
  <c r="R380" i="8"/>
  <c r="P380" i="8"/>
  <c r="BK380" i="8"/>
  <c r="J380" i="8"/>
  <c r="BE380" i="8" s="1"/>
  <c r="BI374" i="8"/>
  <c r="BH374" i="8"/>
  <c r="BG374" i="8"/>
  <c r="BF374" i="8"/>
  <c r="T374" i="8"/>
  <c r="R374" i="8"/>
  <c r="P374" i="8"/>
  <c r="BK374" i="8"/>
  <c r="J374" i="8"/>
  <c r="BE374" i="8" s="1"/>
  <c r="BI368" i="8"/>
  <c r="BH368" i="8"/>
  <c r="BG368" i="8"/>
  <c r="BF368" i="8"/>
  <c r="T368" i="8"/>
  <c r="T367" i="8" s="1"/>
  <c r="R368" i="8"/>
  <c r="R367" i="8" s="1"/>
  <c r="P368" i="8"/>
  <c r="P367" i="8" s="1"/>
  <c r="BK368" i="8"/>
  <c r="BK367" i="8" s="1"/>
  <c r="J367" i="8" s="1"/>
  <c r="J63" i="8" s="1"/>
  <c r="J368" i="8"/>
  <c r="BE368" i="8" s="1"/>
  <c r="BI359" i="8"/>
  <c r="BH359" i="8"/>
  <c r="BG359" i="8"/>
  <c r="BF359" i="8"/>
  <c r="BE359" i="8"/>
  <c r="T359" i="8"/>
  <c r="R359" i="8"/>
  <c r="P359" i="8"/>
  <c r="BK359" i="8"/>
  <c r="J359" i="8"/>
  <c r="BI353" i="8"/>
  <c r="BH353" i="8"/>
  <c r="BG353" i="8"/>
  <c r="BF353" i="8"/>
  <c r="BE353" i="8"/>
  <c r="T353" i="8"/>
  <c r="R353" i="8"/>
  <c r="P353" i="8"/>
  <c r="BK353" i="8"/>
  <c r="J353" i="8"/>
  <c r="BI348" i="8"/>
  <c r="BH348" i="8"/>
  <c r="BG348" i="8"/>
  <c r="BF348" i="8"/>
  <c r="BE348" i="8"/>
  <c r="T348" i="8"/>
  <c r="T347" i="8" s="1"/>
  <c r="R348" i="8"/>
  <c r="R347" i="8" s="1"/>
  <c r="P348" i="8"/>
  <c r="P347" i="8" s="1"/>
  <c r="BK348" i="8"/>
  <c r="BK347" i="8" s="1"/>
  <c r="J347" i="8" s="1"/>
  <c r="J62" i="8" s="1"/>
  <c r="J348" i="8"/>
  <c r="BI341" i="8"/>
  <c r="BH341" i="8"/>
  <c r="BG341" i="8"/>
  <c r="BF341" i="8"/>
  <c r="T341" i="8"/>
  <c r="R341" i="8"/>
  <c r="P341" i="8"/>
  <c r="BK341" i="8"/>
  <c r="J341" i="8"/>
  <c r="BE341" i="8" s="1"/>
  <c r="BI335" i="8"/>
  <c r="BH335" i="8"/>
  <c r="BG335" i="8"/>
  <c r="BF335" i="8"/>
  <c r="T335" i="8"/>
  <c r="R335" i="8"/>
  <c r="P335" i="8"/>
  <c r="BK335" i="8"/>
  <c r="J335" i="8"/>
  <c r="BE335" i="8" s="1"/>
  <c r="BI329" i="8"/>
  <c r="BH329" i="8"/>
  <c r="BG329" i="8"/>
  <c r="BF329" i="8"/>
  <c r="T329" i="8"/>
  <c r="R329" i="8"/>
  <c r="P329" i="8"/>
  <c r="BK329" i="8"/>
  <c r="J329" i="8"/>
  <c r="BE329" i="8" s="1"/>
  <c r="BI323" i="8"/>
  <c r="BH323" i="8"/>
  <c r="BG323" i="8"/>
  <c r="BF323" i="8"/>
  <c r="T323" i="8"/>
  <c r="R323" i="8"/>
  <c r="P323" i="8"/>
  <c r="BK323" i="8"/>
  <c r="J323" i="8"/>
  <c r="BE323" i="8" s="1"/>
  <c r="BI317" i="8"/>
  <c r="BH317" i="8"/>
  <c r="BG317" i="8"/>
  <c r="BF317" i="8"/>
  <c r="T317" i="8"/>
  <c r="T316" i="8" s="1"/>
  <c r="R317" i="8"/>
  <c r="R316" i="8" s="1"/>
  <c r="P317" i="8"/>
  <c r="P316" i="8" s="1"/>
  <c r="BK317" i="8"/>
  <c r="BK316" i="8" s="1"/>
  <c r="J316" i="8" s="1"/>
  <c r="J61" i="8" s="1"/>
  <c r="J317" i="8"/>
  <c r="BE317" i="8" s="1"/>
  <c r="BI308" i="8"/>
  <c r="BH308" i="8"/>
  <c r="BG308" i="8"/>
  <c r="BF308" i="8"/>
  <c r="BE308" i="8"/>
  <c r="T308" i="8"/>
  <c r="R308" i="8"/>
  <c r="P308" i="8"/>
  <c r="BK308" i="8"/>
  <c r="J308" i="8"/>
  <c r="BI303" i="8"/>
  <c r="BH303" i="8"/>
  <c r="BG303" i="8"/>
  <c r="BF303" i="8"/>
  <c r="BE303" i="8"/>
  <c r="T303" i="8"/>
  <c r="R303" i="8"/>
  <c r="P303" i="8"/>
  <c r="BK303" i="8"/>
  <c r="J303" i="8"/>
  <c r="BI296" i="8"/>
  <c r="BH296" i="8"/>
  <c r="BG296" i="8"/>
  <c r="BF296" i="8"/>
  <c r="BE296" i="8"/>
  <c r="T296" i="8"/>
  <c r="R296" i="8"/>
  <c r="P296" i="8"/>
  <c r="BK296" i="8"/>
  <c r="J296" i="8"/>
  <c r="BI290" i="8"/>
  <c r="BH290" i="8"/>
  <c r="BG290" i="8"/>
  <c r="BF290" i="8"/>
  <c r="BE290" i="8"/>
  <c r="T290" i="8"/>
  <c r="R290" i="8"/>
  <c r="P290" i="8"/>
  <c r="BK290" i="8"/>
  <c r="J290" i="8"/>
  <c r="BI284" i="8"/>
  <c r="BH284" i="8"/>
  <c r="BG284" i="8"/>
  <c r="BF284" i="8"/>
  <c r="BE284" i="8"/>
  <c r="T284" i="8"/>
  <c r="T283" i="8" s="1"/>
  <c r="R284" i="8"/>
  <c r="R283" i="8" s="1"/>
  <c r="P284" i="8"/>
  <c r="P283" i="8" s="1"/>
  <c r="BK284" i="8"/>
  <c r="BK283" i="8" s="1"/>
  <c r="J283" i="8" s="1"/>
  <c r="J284" i="8"/>
  <c r="J60" i="8"/>
  <c r="BI277" i="8"/>
  <c r="BH277" i="8"/>
  <c r="BG277" i="8"/>
  <c r="BF277" i="8"/>
  <c r="T277" i="8"/>
  <c r="R277" i="8"/>
  <c r="P277" i="8"/>
  <c r="BK277" i="8"/>
  <c r="J277" i="8"/>
  <c r="BE277" i="8" s="1"/>
  <c r="BI269" i="8"/>
  <c r="BH269" i="8"/>
  <c r="BG269" i="8"/>
  <c r="BF269" i="8"/>
  <c r="T269" i="8"/>
  <c r="T268" i="8" s="1"/>
  <c r="R269" i="8"/>
  <c r="R268" i="8" s="1"/>
  <c r="P269" i="8"/>
  <c r="P268" i="8" s="1"/>
  <c r="BK269" i="8"/>
  <c r="BK268" i="8" s="1"/>
  <c r="J268" i="8" s="1"/>
  <c r="J59" i="8" s="1"/>
  <c r="J269" i="8"/>
  <c r="BE269" i="8" s="1"/>
  <c r="BI262" i="8"/>
  <c r="BH262" i="8"/>
  <c r="BG262" i="8"/>
  <c r="BF262" i="8"/>
  <c r="BE262" i="8"/>
  <c r="T262" i="8"/>
  <c r="R262" i="8"/>
  <c r="P262" i="8"/>
  <c r="BK262" i="8"/>
  <c r="J262" i="8"/>
  <c r="BI258" i="8"/>
  <c r="BH258" i="8"/>
  <c r="BG258" i="8"/>
  <c r="BF258" i="8"/>
  <c r="BE258" i="8"/>
  <c r="T258" i="8"/>
  <c r="R258" i="8"/>
  <c r="P258" i="8"/>
  <c r="BK258" i="8"/>
  <c r="J258" i="8"/>
  <c r="BI252" i="8"/>
  <c r="BH252" i="8"/>
  <c r="BG252" i="8"/>
  <c r="BF252" i="8"/>
  <c r="BE252" i="8"/>
  <c r="T252" i="8"/>
  <c r="R252" i="8"/>
  <c r="P252" i="8"/>
  <c r="BK252" i="8"/>
  <c r="J252" i="8"/>
  <c r="BI246" i="8"/>
  <c r="BH246" i="8"/>
  <c r="BG246" i="8"/>
  <c r="BF246" i="8"/>
  <c r="BE246" i="8"/>
  <c r="T246" i="8"/>
  <c r="R246" i="8"/>
  <c r="P246" i="8"/>
  <c r="BK246" i="8"/>
  <c r="J246" i="8"/>
  <c r="BI240" i="8"/>
  <c r="BH240" i="8"/>
  <c r="BG240" i="8"/>
  <c r="BF240" i="8"/>
  <c r="BE240" i="8"/>
  <c r="T240" i="8"/>
  <c r="R240" i="8"/>
  <c r="P240" i="8"/>
  <c r="BK240" i="8"/>
  <c r="J240" i="8"/>
  <c r="BI234" i="8"/>
  <c r="BH234" i="8"/>
  <c r="BG234" i="8"/>
  <c r="BF234" i="8"/>
  <c r="BE234" i="8"/>
  <c r="T234" i="8"/>
  <c r="R234" i="8"/>
  <c r="P234" i="8"/>
  <c r="BK234" i="8"/>
  <c r="J234" i="8"/>
  <c r="BI230" i="8"/>
  <c r="BH230" i="8"/>
  <c r="BG230" i="8"/>
  <c r="BF230" i="8"/>
  <c r="BE230" i="8"/>
  <c r="T230" i="8"/>
  <c r="R230" i="8"/>
  <c r="P230" i="8"/>
  <c r="BK230" i="8"/>
  <c r="J230" i="8"/>
  <c r="BI221" i="8"/>
  <c r="BH221" i="8"/>
  <c r="BG221" i="8"/>
  <c r="BF221" i="8"/>
  <c r="BE221" i="8"/>
  <c r="T221" i="8"/>
  <c r="R221" i="8"/>
  <c r="P221" i="8"/>
  <c r="BK221" i="8"/>
  <c r="J221" i="8"/>
  <c r="BI213" i="8"/>
  <c r="BH213" i="8"/>
  <c r="BG213" i="8"/>
  <c r="BF213" i="8"/>
  <c r="BE213" i="8"/>
  <c r="T213" i="8"/>
  <c r="R213" i="8"/>
  <c r="P213" i="8"/>
  <c r="BK213" i="8"/>
  <c r="J213" i="8"/>
  <c r="BI207" i="8"/>
  <c r="BH207" i="8"/>
  <c r="BG207" i="8"/>
  <c r="BF207" i="8"/>
  <c r="BE207" i="8"/>
  <c r="T207" i="8"/>
  <c r="R207" i="8"/>
  <c r="P207" i="8"/>
  <c r="BK207" i="8"/>
  <c r="J207" i="8"/>
  <c r="BI198" i="8"/>
  <c r="BH198" i="8"/>
  <c r="BG198" i="8"/>
  <c r="BF198" i="8"/>
  <c r="BE198" i="8"/>
  <c r="T198" i="8"/>
  <c r="R198" i="8"/>
  <c r="P198" i="8"/>
  <c r="BK198" i="8"/>
  <c r="J198" i="8"/>
  <c r="BI188" i="8"/>
  <c r="BH188" i="8"/>
  <c r="BG188" i="8"/>
  <c r="BF188" i="8"/>
  <c r="BE188" i="8"/>
  <c r="T188" i="8"/>
  <c r="R188" i="8"/>
  <c r="P188" i="8"/>
  <c r="BK188" i="8"/>
  <c r="J188" i="8"/>
  <c r="BI182" i="8"/>
  <c r="BH182" i="8"/>
  <c r="BG182" i="8"/>
  <c r="BF182" i="8"/>
  <c r="BE182" i="8"/>
  <c r="T182" i="8"/>
  <c r="R182" i="8"/>
  <c r="P182" i="8"/>
  <c r="BK182" i="8"/>
  <c r="J182" i="8"/>
  <c r="BI177" i="8"/>
  <c r="BH177" i="8"/>
  <c r="BG177" i="8"/>
  <c r="BF177" i="8"/>
  <c r="BE177" i="8"/>
  <c r="T177" i="8"/>
  <c r="R177" i="8"/>
  <c r="P177" i="8"/>
  <c r="BK177" i="8"/>
  <c r="J177" i="8"/>
  <c r="BI170" i="8"/>
  <c r="BH170" i="8"/>
  <c r="BG170" i="8"/>
  <c r="BF170" i="8"/>
  <c r="BE170" i="8"/>
  <c r="T170" i="8"/>
  <c r="R170" i="8"/>
  <c r="P170" i="8"/>
  <c r="BK170" i="8"/>
  <c r="J170" i="8"/>
  <c r="BI166" i="8"/>
  <c r="BH166" i="8"/>
  <c r="BG166" i="8"/>
  <c r="BF166" i="8"/>
  <c r="BE166" i="8"/>
  <c r="T166" i="8"/>
  <c r="R166" i="8"/>
  <c r="P166" i="8"/>
  <c r="BK166" i="8"/>
  <c r="J166" i="8"/>
  <c r="BI161" i="8"/>
  <c r="BH161" i="8"/>
  <c r="BG161" i="8"/>
  <c r="BF161" i="8"/>
  <c r="BE161" i="8"/>
  <c r="T161" i="8"/>
  <c r="R161" i="8"/>
  <c r="P161" i="8"/>
  <c r="BK161" i="8"/>
  <c r="J161" i="8"/>
  <c r="BI157" i="8"/>
  <c r="BH157" i="8"/>
  <c r="BG157" i="8"/>
  <c r="BF157" i="8"/>
  <c r="BE157" i="8"/>
  <c r="T157" i="8"/>
  <c r="R157" i="8"/>
  <c r="P157" i="8"/>
  <c r="BK157" i="8"/>
  <c r="J157" i="8"/>
  <c r="BI152" i="8"/>
  <c r="BH152" i="8"/>
  <c r="BG152" i="8"/>
  <c r="BF152" i="8"/>
  <c r="BE152" i="8"/>
  <c r="T152" i="8"/>
  <c r="R152" i="8"/>
  <c r="P152" i="8"/>
  <c r="BK152" i="8"/>
  <c r="J152" i="8"/>
  <c r="BI146" i="8"/>
  <c r="BH146" i="8"/>
  <c r="BG146" i="8"/>
  <c r="BF146" i="8"/>
  <c r="BE146" i="8"/>
  <c r="T146" i="8"/>
  <c r="R146" i="8"/>
  <c r="P146" i="8"/>
  <c r="BK146" i="8"/>
  <c r="J146" i="8"/>
  <c r="BI140" i="8"/>
  <c r="BH140" i="8"/>
  <c r="BG140" i="8"/>
  <c r="BF140" i="8"/>
  <c r="BE140" i="8"/>
  <c r="T140" i="8"/>
  <c r="R140" i="8"/>
  <c r="P140" i="8"/>
  <c r="BK140" i="8"/>
  <c r="J140" i="8"/>
  <c r="BI134" i="8"/>
  <c r="BH134" i="8"/>
  <c r="BG134" i="8"/>
  <c r="BF134" i="8"/>
  <c r="BE134" i="8"/>
  <c r="T134" i="8"/>
  <c r="R134" i="8"/>
  <c r="P134" i="8"/>
  <c r="BK134" i="8"/>
  <c r="J134" i="8"/>
  <c r="BI128" i="8"/>
  <c r="BH128" i="8"/>
  <c r="BG128" i="8"/>
  <c r="BF128" i="8"/>
  <c r="BE128" i="8"/>
  <c r="T128" i="8"/>
  <c r="R128" i="8"/>
  <c r="P128" i="8"/>
  <c r="BK128" i="8"/>
  <c r="J128" i="8"/>
  <c r="BI119" i="8"/>
  <c r="BH119" i="8"/>
  <c r="BG119" i="8"/>
  <c r="BF119" i="8"/>
  <c r="BE119" i="8"/>
  <c r="T119" i="8"/>
  <c r="R119" i="8"/>
  <c r="P119" i="8"/>
  <c r="BK119" i="8"/>
  <c r="J119" i="8"/>
  <c r="BI113" i="8"/>
  <c r="BH113" i="8"/>
  <c r="BG113" i="8"/>
  <c r="BF113" i="8"/>
  <c r="BE113" i="8"/>
  <c r="T113" i="8"/>
  <c r="R113" i="8"/>
  <c r="P113" i="8"/>
  <c r="BK113" i="8"/>
  <c r="J113" i="8"/>
  <c r="BI107" i="8"/>
  <c r="BH107" i="8"/>
  <c r="BG107" i="8"/>
  <c r="BF107" i="8"/>
  <c r="BE107" i="8"/>
  <c r="T107" i="8"/>
  <c r="R107" i="8"/>
  <c r="P107" i="8"/>
  <c r="BK107" i="8"/>
  <c r="J107" i="8"/>
  <c r="BI101" i="8"/>
  <c r="BH101" i="8"/>
  <c r="BG101" i="8"/>
  <c r="BF101" i="8"/>
  <c r="BE101" i="8"/>
  <c r="T101" i="8"/>
  <c r="R101" i="8"/>
  <c r="P101" i="8"/>
  <c r="BK101" i="8"/>
  <c r="J101" i="8"/>
  <c r="BI95" i="8"/>
  <c r="BH95" i="8"/>
  <c r="BG95" i="8"/>
  <c r="BF95" i="8"/>
  <c r="BE95" i="8"/>
  <c r="T95" i="8"/>
  <c r="R95" i="8"/>
  <c r="P95" i="8"/>
  <c r="BK95" i="8"/>
  <c r="J95" i="8"/>
  <c r="BI89" i="8"/>
  <c r="F34" i="8" s="1"/>
  <c r="BD58" i="1" s="1"/>
  <c r="BH89" i="8"/>
  <c r="F33" i="8" s="1"/>
  <c r="BC58" i="1" s="1"/>
  <c r="BG89" i="8"/>
  <c r="F32" i="8" s="1"/>
  <c r="BB58" i="1" s="1"/>
  <c r="BF89" i="8"/>
  <c r="BE89" i="8"/>
  <c r="T89" i="8"/>
  <c r="T88" i="8" s="1"/>
  <c r="T87" i="8" s="1"/>
  <c r="T86" i="8" s="1"/>
  <c r="R89" i="8"/>
  <c r="R88" i="8" s="1"/>
  <c r="R87" i="8" s="1"/>
  <c r="R86" i="8" s="1"/>
  <c r="P89" i="8"/>
  <c r="P88" i="8" s="1"/>
  <c r="P87" i="8" s="1"/>
  <c r="P86" i="8" s="1"/>
  <c r="AU58" i="1" s="1"/>
  <c r="BK89" i="8"/>
  <c r="BK88" i="8" s="1"/>
  <c r="J89" i="8"/>
  <c r="J82" i="8"/>
  <c r="F82" i="8"/>
  <c r="F80" i="8"/>
  <c r="E78" i="8"/>
  <c r="J51" i="8"/>
  <c r="J49" i="8"/>
  <c r="F49" i="8"/>
  <c r="E47" i="8"/>
  <c r="J18" i="8"/>
  <c r="E18" i="8"/>
  <c r="F83" i="8" s="1"/>
  <c r="J17" i="8"/>
  <c r="J15" i="8"/>
  <c r="E15" i="8"/>
  <c r="F51" i="8" s="1"/>
  <c r="J14" i="8"/>
  <c r="J12" i="8"/>
  <c r="J80" i="8" s="1"/>
  <c r="E7" i="8"/>
  <c r="E76" i="8" s="1"/>
  <c r="R486" i="7"/>
  <c r="R485" i="7" s="1"/>
  <c r="R482" i="7"/>
  <c r="AY57" i="1"/>
  <c r="AX57" i="1"/>
  <c r="BI510" i="7"/>
  <c r="BH510" i="7"/>
  <c r="BG510" i="7"/>
  <c r="BF510" i="7"/>
  <c r="T510" i="7"/>
  <c r="R510" i="7"/>
  <c r="P510" i="7"/>
  <c r="BK510" i="7"/>
  <c r="J510" i="7"/>
  <c r="BE510" i="7" s="1"/>
  <c r="BI505" i="7"/>
  <c r="BH505" i="7"/>
  <c r="BG505" i="7"/>
  <c r="BF505" i="7"/>
  <c r="T505" i="7"/>
  <c r="R505" i="7"/>
  <c r="P505" i="7"/>
  <c r="BK505" i="7"/>
  <c r="J505" i="7"/>
  <c r="BE505" i="7" s="1"/>
  <c r="BI496" i="7"/>
  <c r="BH496" i="7"/>
  <c r="BG496" i="7"/>
  <c r="BF496" i="7"/>
  <c r="T496" i="7"/>
  <c r="R496" i="7"/>
  <c r="P496" i="7"/>
  <c r="BK496" i="7"/>
  <c r="J496" i="7"/>
  <c r="BE496" i="7" s="1"/>
  <c r="BI487" i="7"/>
  <c r="BH487" i="7"/>
  <c r="BG487" i="7"/>
  <c r="BF487" i="7"/>
  <c r="T487" i="7"/>
  <c r="T486" i="7" s="1"/>
  <c r="T485" i="7" s="1"/>
  <c r="R487" i="7"/>
  <c r="P487" i="7"/>
  <c r="P486" i="7" s="1"/>
  <c r="P485" i="7" s="1"/>
  <c r="BK487" i="7"/>
  <c r="BK486" i="7" s="1"/>
  <c r="J487" i="7"/>
  <c r="BE487" i="7" s="1"/>
  <c r="BI483" i="7"/>
  <c r="BH483" i="7"/>
  <c r="BG483" i="7"/>
  <c r="BF483" i="7"/>
  <c r="T483" i="7"/>
  <c r="T482" i="7" s="1"/>
  <c r="R483" i="7"/>
  <c r="P483" i="7"/>
  <c r="P482" i="7" s="1"/>
  <c r="BK483" i="7"/>
  <c r="BK482" i="7" s="1"/>
  <c r="J482" i="7" s="1"/>
  <c r="J65" i="7" s="1"/>
  <c r="J483" i="7"/>
  <c r="BE483" i="7" s="1"/>
  <c r="BI476" i="7"/>
  <c r="BH476" i="7"/>
  <c r="BG476" i="7"/>
  <c r="BF476" i="7"/>
  <c r="BE476" i="7"/>
  <c r="T476" i="7"/>
  <c r="R476" i="7"/>
  <c r="P476" i="7"/>
  <c r="BK476" i="7"/>
  <c r="J476" i="7"/>
  <c r="BI470" i="7"/>
  <c r="BH470" i="7"/>
  <c r="BG470" i="7"/>
  <c r="BF470" i="7"/>
  <c r="BE470" i="7"/>
  <c r="T470" i="7"/>
  <c r="R470" i="7"/>
  <c r="P470" i="7"/>
  <c r="BK470" i="7"/>
  <c r="J470" i="7"/>
  <c r="BI464" i="7"/>
  <c r="BH464" i="7"/>
  <c r="BG464" i="7"/>
  <c r="BF464" i="7"/>
  <c r="BE464" i="7"/>
  <c r="T464" i="7"/>
  <c r="R464" i="7"/>
  <c r="P464" i="7"/>
  <c r="BK464" i="7"/>
  <c r="J464" i="7"/>
  <c r="BI458" i="7"/>
  <c r="BH458" i="7"/>
  <c r="BG458" i="7"/>
  <c r="BF458" i="7"/>
  <c r="BE458" i="7"/>
  <c r="T458" i="7"/>
  <c r="R458" i="7"/>
  <c r="P458" i="7"/>
  <c r="BK458" i="7"/>
  <c r="J458" i="7"/>
  <c r="BI452" i="7"/>
  <c r="BH452" i="7"/>
  <c r="BG452" i="7"/>
  <c r="BF452" i="7"/>
  <c r="BE452" i="7"/>
  <c r="T452" i="7"/>
  <c r="R452" i="7"/>
  <c r="P452" i="7"/>
  <c r="BK452" i="7"/>
  <c r="J452" i="7"/>
  <c r="BI446" i="7"/>
  <c r="BH446" i="7"/>
  <c r="BG446" i="7"/>
  <c r="BF446" i="7"/>
  <c r="BE446" i="7"/>
  <c r="T446" i="7"/>
  <c r="T445" i="7" s="1"/>
  <c r="R446" i="7"/>
  <c r="R445" i="7" s="1"/>
  <c r="P446" i="7"/>
  <c r="P445" i="7" s="1"/>
  <c r="BK446" i="7"/>
  <c r="BK445" i="7" s="1"/>
  <c r="J445" i="7" s="1"/>
  <c r="J64" i="7" s="1"/>
  <c r="J446" i="7"/>
  <c r="BI437" i="7"/>
  <c r="BH437" i="7"/>
  <c r="BG437" i="7"/>
  <c r="BF437" i="7"/>
  <c r="T437" i="7"/>
  <c r="R437" i="7"/>
  <c r="P437" i="7"/>
  <c r="BK437" i="7"/>
  <c r="J437" i="7"/>
  <c r="BE437" i="7" s="1"/>
  <c r="BI431" i="7"/>
  <c r="BH431" i="7"/>
  <c r="BG431" i="7"/>
  <c r="BF431" i="7"/>
  <c r="T431" i="7"/>
  <c r="R431" i="7"/>
  <c r="P431" i="7"/>
  <c r="BK431" i="7"/>
  <c r="J431" i="7"/>
  <c r="BE431" i="7" s="1"/>
  <c r="BI426" i="7"/>
  <c r="BH426" i="7"/>
  <c r="BG426" i="7"/>
  <c r="BF426" i="7"/>
  <c r="T426" i="7"/>
  <c r="R426" i="7"/>
  <c r="P426" i="7"/>
  <c r="BK426" i="7"/>
  <c r="J426" i="7"/>
  <c r="BE426" i="7" s="1"/>
  <c r="BI420" i="7"/>
  <c r="BH420" i="7"/>
  <c r="BG420" i="7"/>
  <c r="BF420" i="7"/>
  <c r="T420" i="7"/>
  <c r="T419" i="7" s="1"/>
  <c r="R420" i="7"/>
  <c r="R419" i="7" s="1"/>
  <c r="P420" i="7"/>
  <c r="P419" i="7" s="1"/>
  <c r="BK420" i="7"/>
  <c r="BK419" i="7" s="1"/>
  <c r="J419" i="7" s="1"/>
  <c r="J63" i="7" s="1"/>
  <c r="J420" i="7"/>
  <c r="BE420" i="7" s="1"/>
  <c r="BI413" i="7"/>
  <c r="BH413" i="7"/>
  <c r="BG413" i="7"/>
  <c r="BF413" i="7"/>
  <c r="BE413" i="7"/>
  <c r="T413" i="7"/>
  <c r="T412" i="7" s="1"/>
  <c r="R413" i="7"/>
  <c r="R412" i="7" s="1"/>
  <c r="P413" i="7"/>
  <c r="P412" i="7" s="1"/>
  <c r="BK413" i="7"/>
  <c r="BK412" i="7" s="1"/>
  <c r="J412" i="7" s="1"/>
  <c r="J62" i="7" s="1"/>
  <c r="J413" i="7"/>
  <c r="BI404" i="7"/>
  <c r="BH404" i="7"/>
  <c r="BG404" i="7"/>
  <c r="BF404" i="7"/>
  <c r="T404" i="7"/>
  <c r="R404" i="7"/>
  <c r="P404" i="7"/>
  <c r="BK404" i="7"/>
  <c r="J404" i="7"/>
  <c r="BE404" i="7" s="1"/>
  <c r="BI398" i="7"/>
  <c r="BH398" i="7"/>
  <c r="BG398" i="7"/>
  <c r="BF398" i="7"/>
  <c r="T398" i="7"/>
  <c r="R398" i="7"/>
  <c r="P398" i="7"/>
  <c r="BK398" i="7"/>
  <c r="J398" i="7"/>
  <c r="BE398" i="7" s="1"/>
  <c r="BI392" i="7"/>
  <c r="BH392" i="7"/>
  <c r="BG392" i="7"/>
  <c r="BF392" i="7"/>
  <c r="T392" i="7"/>
  <c r="R392" i="7"/>
  <c r="P392" i="7"/>
  <c r="BK392" i="7"/>
  <c r="J392" i="7"/>
  <c r="BE392" i="7" s="1"/>
  <c r="BI386" i="7"/>
  <c r="BH386" i="7"/>
  <c r="BG386" i="7"/>
  <c r="BF386" i="7"/>
  <c r="T386" i="7"/>
  <c r="R386" i="7"/>
  <c r="P386" i="7"/>
  <c r="BK386" i="7"/>
  <c r="J386" i="7"/>
  <c r="BE386" i="7" s="1"/>
  <c r="BI380" i="7"/>
  <c r="BH380" i="7"/>
  <c r="BG380" i="7"/>
  <c r="BF380" i="7"/>
  <c r="T380" i="7"/>
  <c r="R380" i="7"/>
  <c r="P380" i="7"/>
  <c r="BK380" i="7"/>
  <c r="J380" i="7"/>
  <c r="BE380" i="7" s="1"/>
  <c r="BI374" i="7"/>
  <c r="BH374" i="7"/>
  <c r="BG374" i="7"/>
  <c r="BF374" i="7"/>
  <c r="T374" i="7"/>
  <c r="T373" i="7" s="1"/>
  <c r="R374" i="7"/>
  <c r="R373" i="7" s="1"/>
  <c r="P374" i="7"/>
  <c r="P373" i="7" s="1"/>
  <c r="BK374" i="7"/>
  <c r="BK373" i="7" s="1"/>
  <c r="J373" i="7" s="1"/>
  <c r="J61" i="7" s="1"/>
  <c r="J374" i="7"/>
  <c r="BE374" i="7" s="1"/>
  <c r="BI365" i="7"/>
  <c r="BH365" i="7"/>
  <c r="BG365" i="7"/>
  <c r="BF365" i="7"/>
  <c r="BE365" i="7"/>
  <c r="T365" i="7"/>
  <c r="R365" i="7"/>
  <c r="P365" i="7"/>
  <c r="BK365" i="7"/>
  <c r="J365" i="7"/>
  <c r="BI360" i="7"/>
  <c r="BH360" i="7"/>
  <c r="BG360" i="7"/>
  <c r="BF360" i="7"/>
  <c r="BE360" i="7"/>
  <c r="T360" i="7"/>
  <c r="R360" i="7"/>
  <c r="P360" i="7"/>
  <c r="BK360" i="7"/>
  <c r="J360" i="7"/>
  <c r="BI352" i="7"/>
  <c r="BH352" i="7"/>
  <c r="BG352" i="7"/>
  <c r="BF352" i="7"/>
  <c r="BE352" i="7"/>
  <c r="T352" i="7"/>
  <c r="R352" i="7"/>
  <c r="P352" i="7"/>
  <c r="BK352" i="7"/>
  <c r="J352" i="7"/>
  <c r="BI345" i="7"/>
  <c r="BH345" i="7"/>
  <c r="BG345" i="7"/>
  <c r="BF345" i="7"/>
  <c r="BE345" i="7"/>
  <c r="T345" i="7"/>
  <c r="R345" i="7"/>
  <c r="P345" i="7"/>
  <c r="BK345" i="7"/>
  <c r="J345" i="7"/>
  <c r="BI339" i="7"/>
  <c r="BH339" i="7"/>
  <c r="BG339" i="7"/>
  <c r="BF339" i="7"/>
  <c r="BE339" i="7"/>
  <c r="T339" i="7"/>
  <c r="R339" i="7"/>
  <c r="P339" i="7"/>
  <c r="BK339" i="7"/>
  <c r="J339" i="7"/>
  <c r="BI333" i="7"/>
  <c r="BH333" i="7"/>
  <c r="BG333" i="7"/>
  <c r="BF333" i="7"/>
  <c r="BE333" i="7"/>
  <c r="T333" i="7"/>
  <c r="R333" i="7"/>
  <c r="P333" i="7"/>
  <c r="BK333" i="7"/>
  <c r="J333" i="7"/>
  <c r="BI328" i="7"/>
  <c r="BH328" i="7"/>
  <c r="BG328" i="7"/>
  <c r="BF328" i="7"/>
  <c r="BE328" i="7"/>
  <c r="T328" i="7"/>
  <c r="R328" i="7"/>
  <c r="P328" i="7"/>
  <c r="BK328" i="7"/>
  <c r="J328" i="7"/>
  <c r="BI322" i="7"/>
  <c r="BH322" i="7"/>
  <c r="BG322" i="7"/>
  <c r="BF322" i="7"/>
  <c r="BE322" i="7"/>
  <c r="T322" i="7"/>
  <c r="T321" i="7" s="1"/>
  <c r="R322" i="7"/>
  <c r="R321" i="7" s="1"/>
  <c r="P322" i="7"/>
  <c r="P321" i="7" s="1"/>
  <c r="BK322" i="7"/>
  <c r="BK321" i="7" s="1"/>
  <c r="J321" i="7" s="1"/>
  <c r="J60" i="7" s="1"/>
  <c r="J322" i="7"/>
  <c r="BI315" i="7"/>
  <c r="BH315" i="7"/>
  <c r="BG315" i="7"/>
  <c r="BF315" i="7"/>
  <c r="T315" i="7"/>
  <c r="R315" i="7"/>
  <c r="P315" i="7"/>
  <c r="BK315" i="7"/>
  <c r="J315" i="7"/>
  <c r="BE315" i="7" s="1"/>
  <c r="BI309" i="7"/>
  <c r="BH309" i="7"/>
  <c r="BG309" i="7"/>
  <c r="BF309" i="7"/>
  <c r="T309" i="7"/>
  <c r="R309" i="7"/>
  <c r="P309" i="7"/>
  <c r="BK309" i="7"/>
  <c r="J309" i="7"/>
  <c r="BE309" i="7" s="1"/>
  <c r="BI304" i="7"/>
  <c r="BH304" i="7"/>
  <c r="BG304" i="7"/>
  <c r="BF304" i="7"/>
  <c r="T304" i="7"/>
  <c r="R304" i="7"/>
  <c r="P304" i="7"/>
  <c r="BK304" i="7"/>
  <c r="J304" i="7"/>
  <c r="BE304" i="7" s="1"/>
  <c r="BI294" i="7"/>
  <c r="BH294" i="7"/>
  <c r="BG294" i="7"/>
  <c r="BF294" i="7"/>
  <c r="T294" i="7"/>
  <c r="T293" i="7" s="1"/>
  <c r="R294" i="7"/>
  <c r="R293" i="7" s="1"/>
  <c r="P294" i="7"/>
  <c r="P293" i="7" s="1"/>
  <c r="BK294" i="7"/>
  <c r="BK293" i="7" s="1"/>
  <c r="J293" i="7" s="1"/>
  <c r="J59" i="7" s="1"/>
  <c r="J294" i="7"/>
  <c r="BE294" i="7" s="1"/>
  <c r="BI287" i="7"/>
  <c r="BH287" i="7"/>
  <c r="BG287" i="7"/>
  <c r="BF287" i="7"/>
  <c r="BE287" i="7"/>
  <c r="T287" i="7"/>
  <c r="R287" i="7"/>
  <c r="P287" i="7"/>
  <c r="BK287" i="7"/>
  <c r="J287" i="7"/>
  <c r="BI283" i="7"/>
  <c r="BH283" i="7"/>
  <c r="BG283" i="7"/>
  <c r="BF283" i="7"/>
  <c r="BE283" i="7"/>
  <c r="T283" i="7"/>
  <c r="R283" i="7"/>
  <c r="P283" i="7"/>
  <c r="BK283" i="7"/>
  <c r="J283" i="7"/>
  <c r="BI277" i="7"/>
  <c r="BH277" i="7"/>
  <c r="BG277" i="7"/>
  <c r="BF277" i="7"/>
  <c r="BE277" i="7"/>
  <c r="T277" i="7"/>
  <c r="R277" i="7"/>
  <c r="P277" i="7"/>
  <c r="BK277" i="7"/>
  <c r="J277" i="7"/>
  <c r="BI271" i="7"/>
  <c r="BH271" i="7"/>
  <c r="BG271" i="7"/>
  <c r="BF271" i="7"/>
  <c r="BE271" i="7"/>
  <c r="T271" i="7"/>
  <c r="R271" i="7"/>
  <c r="P271" i="7"/>
  <c r="BK271" i="7"/>
  <c r="J271" i="7"/>
  <c r="BI265" i="7"/>
  <c r="BH265" i="7"/>
  <c r="BG265" i="7"/>
  <c r="BF265" i="7"/>
  <c r="BE265" i="7"/>
  <c r="T265" i="7"/>
  <c r="R265" i="7"/>
  <c r="P265" i="7"/>
  <c r="BK265" i="7"/>
  <c r="J265" i="7"/>
  <c r="BI257" i="7"/>
  <c r="BH257" i="7"/>
  <c r="BG257" i="7"/>
  <c r="BF257" i="7"/>
  <c r="BE257" i="7"/>
  <c r="T257" i="7"/>
  <c r="R257" i="7"/>
  <c r="P257" i="7"/>
  <c r="BK257" i="7"/>
  <c r="J257" i="7"/>
  <c r="BI253" i="7"/>
  <c r="BH253" i="7"/>
  <c r="BG253" i="7"/>
  <c r="BF253" i="7"/>
  <c r="BE253" i="7"/>
  <c r="T253" i="7"/>
  <c r="R253" i="7"/>
  <c r="P253" i="7"/>
  <c r="BK253" i="7"/>
  <c r="J253" i="7"/>
  <c r="BI244" i="7"/>
  <c r="BH244" i="7"/>
  <c r="BG244" i="7"/>
  <c r="BF244" i="7"/>
  <c r="BE244" i="7"/>
  <c r="T244" i="7"/>
  <c r="R244" i="7"/>
  <c r="P244" i="7"/>
  <c r="BK244" i="7"/>
  <c r="J244" i="7"/>
  <c r="BI238" i="7"/>
  <c r="BH238" i="7"/>
  <c r="BG238" i="7"/>
  <c r="BF238" i="7"/>
  <c r="BE238" i="7"/>
  <c r="T238" i="7"/>
  <c r="R238" i="7"/>
  <c r="P238" i="7"/>
  <c r="BK238" i="7"/>
  <c r="J238" i="7"/>
  <c r="BI230" i="7"/>
  <c r="BH230" i="7"/>
  <c r="BG230" i="7"/>
  <c r="BF230" i="7"/>
  <c r="BE230" i="7"/>
  <c r="T230" i="7"/>
  <c r="R230" i="7"/>
  <c r="P230" i="7"/>
  <c r="BK230" i="7"/>
  <c r="J230" i="7"/>
  <c r="BI224" i="7"/>
  <c r="BH224" i="7"/>
  <c r="BG224" i="7"/>
  <c r="BF224" i="7"/>
  <c r="BE224" i="7"/>
  <c r="T224" i="7"/>
  <c r="R224" i="7"/>
  <c r="P224" i="7"/>
  <c r="BK224" i="7"/>
  <c r="J224" i="7"/>
  <c r="BI215" i="7"/>
  <c r="BH215" i="7"/>
  <c r="BG215" i="7"/>
  <c r="BF215" i="7"/>
  <c r="BE215" i="7"/>
  <c r="T215" i="7"/>
  <c r="R215" i="7"/>
  <c r="P215" i="7"/>
  <c r="BK215" i="7"/>
  <c r="J215" i="7"/>
  <c r="BI207" i="7"/>
  <c r="BH207" i="7"/>
  <c r="BG207" i="7"/>
  <c r="BF207" i="7"/>
  <c r="BE207" i="7"/>
  <c r="T207" i="7"/>
  <c r="R207" i="7"/>
  <c r="P207" i="7"/>
  <c r="BK207" i="7"/>
  <c r="J207" i="7"/>
  <c r="BI197" i="7"/>
  <c r="BH197" i="7"/>
  <c r="BG197" i="7"/>
  <c r="BF197" i="7"/>
  <c r="BE197" i="7"/>
  <c r="T197" i="7"/>
  <c r="R197" i="7"/>
  <c r="P197" i="7"/>
  <c r="BK197" i="7"/>
  <c r="J197" i="7"/>
  <c r="BI191" i="7"/>
  <c r="BH191" i="7"/>
  <c r="BG191" i="7"/>
  <c r="BF191" i="7"/>
  <c r="BE191" i="7"/>
  <c r="T191" i="7"/>
  <c r="R191" i="7"/>
  <c r="P191" i="7"/>
  <c r="BK191" i="7"/>
  <c r="J191" i="7"/>
  <c r="BI185" i="7"/>
  <c r="BH185" i="7"/>
  <c r="BG185" i="7"/>
  <c r="BF185" i="7"/>
  <c r="BE185" i="7"/>
  <c r="T185" i="7"/>
  <c r="R185" i="7"/>
  <c r="P185" i="7"/>
  <c r="BK185" i="7"/>
  <c r="J185" i="7"/>
  <c r="BI180" i="7"/>
  <c r="BH180" i="7"/>
  <c r="BG180" i="7"/>
  <c r="BF180" i="7"/>
  <c r="BE180" i="7"/>
  <c r="T180" i="7"/>
  <c r="R180" i="7"/>
  <c r="P180" i="7"/>
  <c r="BK180" i="7"/>
  <c r="J180" i="7"/>
  <c r="BI173" i="7"/>
  <c r="BH173" i="7"/>
  <c r="BG173" i="7"/>
  <c r="BF173" i="7"/>
  <c r="BE173" i="7"/>
  <c r="T173" i="7"/>
  <c r="R173" i="7"/>
  <c r="P173" i="7"/>
  <c r="BK173" i="7"/>
  <c r="J173" i="7"/>
  <c r="BI167" i="7"/>
  <c r="BH167" i="7"/>
  <c r="BG167" i="7"/>
  <c r="BF167" i="7"/>
  <c r="BE167" i="7"/>
  <c r="T167" i="7"/>
  <c r="R167" i="7"/>
  <c r="P167" i="7"/>
  <c r="BK167" i="7"/>
  <c r="J167" i="7"/>
  <c r="BI161" i="7"/>
  <c r="BH161" i="7"/>
  <c r="BG161" i="7"/>
  <c r="BF161" i="7"/>
  <c r="BE161" i="7"/>
  <c r="T161" i="7"/>
  <c r="R161" i="7"/>
  <c r="P161" i="7"/>
  <c r="BK161" i="7"/>
  <c r="J161" i="7"/>
  <c r="BI155" i="7"/>
  <c r="BH155" i="7"/>
  <c r="BG155" i="7"/>
  <c r="BF155" i="7"/>
  <c r="BE155" i="7"/>
  <c r="T155" i="7"/>
  <c r="R155" i="7"/>
  <c r="P155" i="7"/>
  <c r="BK155" i="7"/>
  <c r="J155" i="7"/>
  <c r="BI149" i="7"/>
  <c r="BH149" i="7"/>
  <c r="BG149" i="7"/>
  <c r="BF149" i="7"/>
  <c r="BE149" i="7"/>
  <c r="T149" i="7"/>
  <c r="R149" i="7"/>
  <c r="P149" i="7"/>
  <c r="BK149" i="7"/>
  <c r="J149" i="7"/>
  <c r="BI143" i="7"/>
  <c r="BH143" i="7"/>
  <c r="BG143" i="7"/>
  <c r="BF143" i="7"/>
  <c r="BE143" i="7"/>
  <c r="T143" i="7"/>
  <c r="R143" i="7"/>
  <c r="P143" i="7"/>
  <c r="BK143" i="7"/>
  <c r="J143" i="7"/>
  <c r="BI137" i="7"/>
  <c r="BH137" i="7"/>
  <c r="BG137" i="7"/>
  <c r="BF137" i="7"/>
  <c r="BE137" i="7"/>
  <c r="T137" i="7"/>
  <c r="R137" i="7"/>
  <c r="P137" i="7"/>
  <c r="BK137" i="7"/>
  <c r="J137" i="7"/>
  <c r="BI129" i="7"/>
  <c r="BH129" i="7"/>
  <c r="BG129" i="7"/>
  <c r="BF129" i="7"/>
  <c r="BE129" i="7"/>
  <c r="T129" i="7"/>
  <c r="R129" i="7"/>
  <c r="P129" i="7"/>
  <c r="BK129" i="7"/>
  <c r="J129" i="7"/>
  <c r="BI120" i="7"/>
  <c r="BH120" i="7"/>
  <c r="BG120" i="7"/>
  <c r="BF120" i="7"/>
  <c r="BE120" i="7"/>
  <c r="T120" i="7"/>
  <c r="R120" i="7"/>
  <c r="P120" i="7"/>
  <c r="BK120" i="7"/>
  <c r="J120" i="7"/>
  <c r="BI114" i="7"/>
  <c r="BH114" i="7"/>
  <c r="BG114" i="7"/>
  <c r="BF114" i="7"/>
  <c r="BE114" i="7"/>
  <c r="T114" i="7"/>
  <c r="R114" i="7"/>
  <c r="P114" i="7"/>
  <c r="BK114" i="7"/>
  <c r="J114" i="7"/>
  <c r="BI108" i="7"/>
  <c r="BH108" i="7"/>
  <c r="BG108" i="7"/>
  <c r="BF108" i="7"/>
  <c r="BE108" i="7"/>
  <c r="T108" i="7"/>
  <c r="R108" i="7"/>
  <c r="P108" i="7"/>
  <c r="BK108" i="7"/>
  <c r="J108" i="7"/>
  <c r="BI102" i="7"/>
  <c r="BH102" i="7"/>
  <c r="BG102" i="7"/>
  <c r="BF102" i="7"/>
  <c r="BE102" i="7"/>
  <c r="T102" i="7"/>
  <c r="R102" i="7"/>
  <c r="P102" i="7"/>
  <c r="BK102" i="7"/>
  <c r="J102" i="7"/>
  <c r="BI96" i="7"/>
  <c r="BH96" i="7"/>
  <c r="BG96" i="7"/>
  <c r="BF96" i="7"/>
  <c r="BE96" i="7"/>
  <c r="T96" i="7"/>
  <c r="R96" i="7"/>
  <c r="P96" i="7"/>
  <c r="BK96" i="7"/>
  <c r="J96" i="7"/>
  <c r="BI90" i="7"/>
  <c r="F34" i="7" s="1"/>
  <c r="BD57" i="1" s="1"/>
  <c r="BH90" i="7"/>
  <c r="F33" i="7" s="1"/>
  <c r="BC57" i="1" s="1"/>
  <c r="BG90" i="7"/>
  <c r="F32" i="7" s="1"/>
  <c r="BB57" i="1" s="1"/>
  <c r="BF90" i="7"/>
  <c r="F31" i="7" s="1"/>
  <c r="BA57" i="1" s="1"/>
  <c r="BE90" i="7"/>
  <c r="F30" i="7" s="1"/>
  <c r="AZ57" i="1" s="1"/>
  <c r="T90" i="7"/>
  <c r="T89" i="7" s="1"/>
  <c r="T88" i="7" s="1"/>
  <c r="T87" i="7" s="1"/>
  <c r="R90" i="7"/>
  <c r="R89" i="7" s="1"/>
  <c r="R88" i="7" s="1"/>
  <c r="R87" i="7" s="1"/>
  <c r="P90" i="7"/>
  <c r="P89" i="7" s="1"/>
  <c r="P88" i="7" s="1"/>
  <c r="P87" i="7" s="1"/>
  <c r="AU57" i="1" s="1"/>
  <c r="BK90" i="7"/>
  <c r="BK89" i="7" s="1"/>
  <c r="J90" i="7"/>
  <c r="J83" i="7"/>
  <c r="F83" i="7"/>
  <c r="F81" i="7"/>
  <c r="E79" i="7"/>
  <c r="J51" i="7"/>
  <c r="J49" i="7"/>
  <c r="F49" i="7"/>
  <c r="E47" i="7"/>
  <c r="J18" i="7"/>
  <c r="E18" i="7"/>
  <c r="F84" i="7" s="1"/>
  <c r="J17" i="7"/>
  <c r="J15" i="7"/>
  <c r="E15" i="7"/>
  <c r="F51" i="7" s="1"/>
  <c r="J14" i="7"/>
  <c r="J12" i="7"/>
  <c r="J81" i="7" s="1"/>
  <c r="E7" i="7"/>
  <c r="E77" i="7" s="1"/>
  <c r="R518" i="6"/>
  <c r="R517" i="6" s="1"/>
  <c r="R514" i="6"/>
  <c r="T477" i="6"/>
  <c r="P477" i="6"/>
  <c r="R445" i="6"/>
  <c r="T438" i="6"/>
  <c r="P438" i="6"/>
  <c r="AY56" i="1"/>
  <c r="AX56" i="1"/>
  <c r="BI542" i="6"/>
  <c r="BH542" i="6"/>
  <c r="BG542" i="6"/>
  <c r="BF542" i="6"/>
  <c r="T542" i="6"/>
  <c r="R542" i="6"/>
  <c r="P542" i="6"/>
  <c r="BK542" i="6"/>
  <c r="J542" i="6"/>
  <c r="BE542" i="6" s="1"/>
  <c r="BI537" i="6"/>
  <c r="BH537" i="6"/>
  <c r="BG537" i="6"/>
  <c r="BF537" i="6"/>
  <c r="T537" i="6"/>
  <c r="R537" i="6"/>
  <c r="P537" i="6"/>
  <c r="BK537" i="6"/>
  <c r="J537" i="6"/>
  <c r="BE537" i="6" s="1"/>
  <c r="BI528" i="6"/>
  <c r="BH528" i="6"/>
  <c r="BG528" i="6"/>
  <c r="BF528" i="6"/>
  <c r="T528" i="6"/>
  <c r="R528" i="6"/>
  <c r="P528" i="6"/>
  <c r="BK528" i="6"/>
  <c r="J528" i="6"/>
  <c r="BE528" i="6" s="1"/>
  <c r="BI519" i="6"/>
  <c r="BH519" i="6"/>
  <c r="BG519" i="6"/>
  <c r="BF519" i="6"/>
  <c r="T519" i="6"/>
  <c r="T518" i="6" s="1"/>
  <c r="T517" i="6" s="1"/>
  <c r="R519" i="6"/>
  <c r="P519" i="6"/>
  <c r="P518" i="6" s="1"/>
  <c r="P517" i="6" s="1"/>
  <c r="BK519" i="6"/>
  <c r="BK518" i="6" s="1"/>
  <c r="J519" i="6"/>
  <c r="BE519" i="6" s="1"/>
  <c r="BI515" i="6"/>
  <c r="BH515" i="6"/>
  <c r="BG515" i="6"/>
  <c r="BF515" i="6"/>
  <c r="T515" i="6"/>
  <c r="T514" i="6" s="1"/>
  <c r="R515" i="6"/>
  <c r="P515" i="6"/>
  <c r="P514" i="6" s="1"/>
  <c r="BK515" i="6"/>
  <c r="BK514" i="6" s="1"/>
  <c r="J514" i="6" s="1"/>
  <c r="J65" i="6" s="1"/>
  <c r="J515" i="6"/>
  <c r="BE515" i="6" s="1"/>
  <c r="BI508" i="6"/>
  <c r="BH508" i="6"/>
  <c r="BG508" i="6"/>
  <c r="BF508" i="6"/>
  <c r="BE508" i="6"/>
  <c r="T508" i="6"/>
  <c r="R508" i="6"/>
  <c r="P508" i="6"/>
  <c r="BK508" i="6"/>
  <c r="J508" i="6"/>
  <c r="BI502" i="6"/>
  <c r="BH502" i="6"/>
  <c r="BG502" i="6"/>
  <c r="BF502" i="6"/>
  <c r="BE502" i="6"/>
  <c r="T502" i="6"/>
  <c r="R502" i="6"/>
  <c r="P502" i="6"/>
  <c r="BK502" i="6"/>
  <c r="J502" i="6"/>
  <c r="BI496" i="6"/>
  <c r="BH496" i="6"/>
  <c r="BG496" i="6"/>
  <c r="BF496" i="6"/>
  <c r="BE496" i="6"/>
  <c r="T496" i="6"/>
  <c r="R496" i="6"/>
  <c r="P496" i="6"/>
  <c r="BK496" i="6"/>
  <c r="J496" i="6"/>
  <c r="BI490" i="6"/>
  <c r="BH490" i="6"/>
  <c r="BG490" i="6"/>
  <c r="BF490" i="6"/>
  <c r="BE490" i="6"/>
  <c r="T490" i="6"/>
  <c r="R490" i="6"/>
  <c r="P490" i="6"/>
  <c r="BK490" i="6"/>
  <c r="J490" i="6"/>
  <c r="BI484" i="6"/>
  <c r="BH484" i="6"/>
  <c r="BG484" i="6"/>
  <c r="BF484" i="6"/>
  <c r="BE484" i="6"/>
  <c r="T484" i="6"/>
  <c r="R484" i="6"/>
  <c r="P484" i="6"/>
  <c r="BK484" i="6"/>
  <c r="J484" i="6"/>
  <c r="BI478" i="6"/>
  <c r="BH478" i="6"/>
  <c r="BG478" i="6"/>
  <c r="BF478" i="6"/>
  <c r="BE478" i="6"/>
  <c r="T478" i="6"/>
  <c r="R478" i="6"/>
  <c r="R477" i="6" s="1"/>
  <c r="P478" i="6"/>
  <c r="BK478" i="6"/>
  <c r="BK477" i="6" s="1"/>
  <c r="J477" i="6" s="1"/>
  <c r="J64" i="6" s="1"/>
  <c r="J478" i="6"/>
  <c r="BI469" i="6"/>
  <c r="BH469" i="6"/>
  <c r="BG469" i="6"/>
  <c r="BF469" i="6"/>
  <c r="T469" i="6"/>
  <c r="R469" i="6"/>
  <c r="P469" i="6"/>
  <c r="BK469" i="6"/>
  <c r="J469" i="6"/>
  <c r="BE469" i="6" s="1"/>
  <c r="BI463" i="6"/>
  <c r="BH463" i="6"/>
  <c r="BG463" i="6"/>
  <c r="BF463" i="6"/>
  <c r="T463" i="6"/>
  <c r="R463" i="6"/>
  <c r="P463" i="6"/>
  <c r="BK463" i="6"/>
  <c r="J463" i="6"/>
  <c r="BE463" i="6" s="1"/>
  <c r="BI457" i="6"/>
  <c r="BH457" i="6"/>
  <c r="BG457" i="6"/>
  <c r="BF457" i="6"/>
  <c r="T457" i="6"/>
  <c r="R457" i="6"/>
  <c r="P457" i="6"/>
  <c r="BK457" i="6"/>
  <c r="J457" i="6"/>
  <c r="BE457" i="6" s="1"/>
  <c r="BI452" i="6"/>
  <c r="BH452" i="6"/>
  <c r="BG452" i="6"/>
  <c r="BF452" i="6"/>
  <c r="T452" i="6"/>
  <c r="R452" i="6"/>
  <c r="P452" i="6"/>
  <c r="BK452" i="6"/>
  <c r="J452" i="6"/>
  <c r="BE452" i="6" s="1"/>
  <c r="BI446" i="6"/>
  <c r="BH446" i="6"/>
  <c r="BG446" i="6"/>
  <c r="BF446" i="6"/>
  <c r="T446" i="6"/>
  <c r="T445" i="6" s="1"/>
  <c r="R446" i="6"/>
  <c r="P446" i="6"/>
  <c r="P445" i="6" s="1"/>
  <c r="BK446" i="6"/>
  <c r="BK445" i="6" s="1"/>
  <c r="J445" i="6" s="1"/>
  <c r="J63" i="6" s="1"/>
  <c r="J446" i="6"/>
  <c r="BE446" i="6" s="1"/>
  <c r="BI439" i="6"/>
  <c r="BH439" i="6"/>
  <c r="BG439" i="6"/>
  <c r="BF439" i="6"/>
  <c r="BE439" i="6"/>
  <c r="T439" i="6"/>
  <c r="R439" i="6"/>
  <c r="R438" i="6" s="1"/>
  <c r="P439" i="6"/>
  <c r="BK439" i="6"/>
  <c r="BK438" i="6" s="1"/>
  <c r="J438" i="6" s="1"/>
  <c r="J62" i="6" s="1"/>
  <c r="J439" i="6"/>
  <c r="BI428" i="6"/>
  <c r="BH428" i="6"/>
  <c r="BG428" i="6"/>
  <c r="BF428" i="6"/>
  <c r="T428" i="6"/>
  <c r="R428" i="6"/>
  <c r="P428" i="6"/>
  <c r="BK428" i="6"/>
  <c r="J428" i="6"/>
  <c r="BE428" i="6" s="1"/>
  <c r="BI422" i="6"/>
  <c r="BH422" i="6"/>
  <c r="BG422" i="6"/>
  <c r="BF422" i="6"/>
  <c r="T422" i="6"/>
  <c r="R422" i="6"/>
  <c r="P422" i="6"/>
  <c r="BK422" i="6"/>
  <c r="J422" i="6"/>
  <c r="BE422" i="6" s="1"/>
  <c r="BI416" i="6"/>
  <c r="BH416" i="6"/>
  <c r="BG416" i="6"/>
  <c r="BF416" i="6"/>
  <c r="T416" i="6"/>
  <c r="R416" i="6"/>
  <c r="P416" i="6"/>
  <c r="BK416" i="6"/>
  <c r="J416" i="6"/>
  <c r="BE416" i="6" s="1"/>
  <c r="BI410" i="6"/>
  <c r="BH410" i="6"/>
  <c r="BG410" i="6"/>
  <c r="BF410" i="6"/>
  <c r="T410" i="6"/>
  <c r="R410" i="6"/>
  <c r="P410" i="6"/>
  <c r="BK410" i="6"/>
  <c r="J410" i="6"/>
  <c r="BE410" i="6" s="1"/>
  <c r="BI404" i="6"/>
  <c r="BH404" i="6"/>
  <c r="BG404" i="6"/>
  <c r="BF404" i="6"/>
  <c r="T404" i="6"/>
  <c r="R404" i="6"/>
  <c r="P404" i="6"/>
  <c r="BK404" i="6"/>
  <c r="J404" i="6"/>
  <c r="BE404" i="6" s="1"/>
  <c r="BI398" i="6"/>
  <c r="BH398" i="6"/>
  <c r="BG398" i="6"/>
  <c r="BF398" i="6"/>
  <c r="T398" i="6"/>
  <c r="R398" i="6"/>
  <c r="P398" i="6"/>
  <c r="BK398" i="6"/>
  <c r="J398" i="6"/>
  <c r="BE398" i="6" s="1"/>
  <c r="BI392" i="6"/>
  <c r="BH392" i="6"/>
  <c r="BG392" i="6"/>
  <c r="BF392" i="6"/>
  <c r="T392" i="6"/>
  <c r="T391" i="6" s="1"/>
  <c r="R392" i="6"/>
  <c r="R391" i="6" s="1"/>
  <c r="P392" i="6"/>
  <c r="P391" i="6" s="1"/>
  <c r="BK392" i="6"/>
  <c r="BK391" i="6" s="1"/>
  <c r="J391" i="6" s="1"/>
  <c r="J61" i="6" s="1"/>
  <c r="J392" i="6"/>
  <c r="BE392" i="6" s="1"/>
  <c r="BI383" i="6"/>
  <c r="BH383" i="6"/>
  <c r="BG383" i="6"/>
  <c r="BF383" i="6"/>
  <c r="BE383" i="6"/>
  <c r="T383" i="6"/>
  <c r="R383" i="6"/>
  <c r="P383" i="6"/>
  <c r="BK383" i="6"/>
  <c r="J383" i="6"/>
  <c r="BI378" i="6"/>
  <c r="BH378" i="6"/>
  <c r="BG378" i="6"/>
  <c r="BF378" i="6"/>
  <c r="BE378" i="6"/>
  <c r="T378" i="6"/>
  <c r="R378" i="6"/>
  <c r="P378" i="6"/>
  <c r="BK378" i="6"/>
  <c r="J378" i="6"/>
  <c r="BI370" i="6"/>
  <c r="BH370" i="6"/>
  <c r="BG370" i="6"/>
  <c r="BF370" i="6"/>
  <c r="BE370" i="6"/>
  <c r="T370" i="6"/>
  <c r="R370" i="6"/>
  <c r="P370" i="6"/>
  <c r="BK370" i="6"/>
  <c r="J370" i="6"/>
  <c r="BI363" i="6"/>
  <c r="BH363" i="6"/>
  <c r="BG363" i="6"/>
  <c r="BF363" i="6"/>
  <c r="BE363" i="6"/>
  <c r="T363" i="6"/>
  <c r="R363" i="6"/>
  <c r="P363" i="6"/>
  <c r="BK363" i="6"/>
  <c r="J363" i="6"/>
  <c r="BI357" i="6"/>
  <c r="BH357" i="6"/>
  <c r="BG357" i="6"/>
  <c r="BF357" i="6"/>
  <c r="BE357" i="6"/>
  <c r="T357" i="6"/>
  <c r="R357" i="6"/>
  <c r="P357" i="6"/>
  <c r="BK357" i="6"/>
  <c r="J357" i="6"/>
  <c r="BI351" i="6"/>
  <c r="BH351" i="6"/>
  <c r="BG351" i="6"/>
  <c r="BF351" i="6"/>
  <c r="BE351" i="6"/>
  <c r="T351" i="6"/>
  <c r="R351" i="6"/>
  <c r="P351" i="6"/>
  <c r="BK351" i="6"/>
  <c r="J351" i="6"/>
  <c r="BI346" i="6"/>
  <c r="BH346" i="6"/>
  <c r="BG346" i="6"/>
  <c r="BF346" i="6"/>
  <c r="BE346" i="6"/>
  <c r="T346" i="6"/>
  <c r="R346" i="6"/>
  <c r="P346" i="6"/>
  <c r="BK346" i="6"/>
  <c r="J346" i="6"/>
  <c r="BI340" i="6"/>
  <c r="BH340" i="6"/>
  <c r="BG340" i="6"/>
  <c r="BF340" i="6"/>
  <c r="BE340" i="6"/>
  <c r="T340" i="6"/>
  <c r="T339" i="6" s="1"/>
  <c r="R340" i="6"/>
  <c r="R339" i="6" s="1"/>
  <c r="P340" i="6"/>
  <c r="P339" i="6" s="1"/>
  <c r="BK340" i="6"/>
  <c r="BK339" i="6" s="1"/>
  <c r="J339" i="6" s="1"/>
  <c r="J60" i="6" s="1"/>
  <c r="J340" i="6"/>
  <c r="BI333" i="6"/>
  <c r="BH333" i="6"/>
  <c r="BG333" i="6"/>
  <c r="BF333" i="6"/>
  <c r="T333" i="6"/>
  <c r="R333" i="6"/>
  <c r="P333" i="6"/>
  <c r="BK333" i="6"/>
  <c r="J333" i="6"/>
  <c r="BE333" i="6" s="1"/>
  <c r="BI327" i="6"/>
  <c r="BH327" i="6"/>
  <c r="BG327" i="6"/>
  <c r="BF327" i="6"/>
  <c r="T327" i="6"/>
  <c r="R327" i="6"/>
  <c r="P327" i="6"/>
  <c r="BK327" i="6"/>
  <c r="J327" i="6"/>
  <c r="BE327" i="6" s="1"/>
  <c r="BI322" i="6"/>
  <c r="BH322" i="6"/>
  <c r="BG322" i="6"/>
  <c r="BF322" i="6"/>
  <c r="T322" i="6"/>
  <c r="R322" i="6"/>
  <c r="P322" i="6"/>
  <c r="BK322" i="6"/>
  <c r="J322" i="6"/>
  <c r="BE322" i="6" s="1"/>
  <c r="BI312" i="6"/>
  <c r="BH312" i="6"/>
  <c r="BG312" i="6"/>
  <c r="BF312" i="6"/>
  <c r="T312" i="6"/>
  <c r="T311" i="6" s="1"/>
  <c r="R312" i="6"/>
  <c r="R311" i="6" s="1"/>
  <c r="P312" i="6"/>
  <c r="P311" i="6" s="1"/>
  <c r="BK312" i="6"/>
  <c r="BK311" i="6" s="1"/>
  <c r="J311" i="6" s="1"/>
  <c r="J59" i="6" s="1"/>
  <c r="J312" i="6"/>
  <c r="BE312" i="6" s="1"/>
  <c r="BI305" i="6"/>
  <c r="BH305" i="6"/>
  <c r="BG305" i="6"/>
  <c r="BF305" i="6"/>
  <c r="BE305" i="6"/>
  <c r="T305" i="6"/>
  <c r="R305" i="6"/>
  <c r="P305" i="6"/>
  <c r="BK305" i="6"/>
  <c r="J305" i="6"/>
  <c r="BI301" i="6"/>
  <c r="BH301" i="6"/>
  <c r="BG301" i="6"/>
  <c r="BF301" i="6"/>
  <c r="BE301" i="6"/>
  <c r="T301" i="6"/>
  <c r="R301" i="6"/>
  <c r="P301" i="6"/>
  <c r="BK301" i="6"/>
  <c r="J301" i="6"/>
  <c r="BI295" i="6"/>
  <c r="BH295" i="6"/>
  <c r="BG295" i="6"/>
  <c r="BF295" i="6"/>
  <c r="BE295" i="6"/>
  <c r="T295" i="6"/>
  <c r="R295" i="6"/>
  <c r="P295" i="6"/>
  <c r="BK295" i="6"/>
  <c r="J295" i="6"/>
  <c r="BI289" i="6"/>
  <c r="BH289" i="6"/>
  <c r="BG289" i="6"/>
  <c r="BF289" i="6"/>
  <c r="BE289" i="6"/>
  <c r="T289" i="6"/>
  <c r="R289" i="6"/>
  <c r="P289" i="6"/>
  <c r="BK289" i="6"/>
  <c r="J289" i="6"/>
  <c r="BI283" i="6"/>
  <c r="BH283" i="6"/>
  <c r="BG283" i="6"/>
  <c r="BF283" i="6"/>
  <c r="BE283" i="6"/>
  <c r="T283" i="6"/>
  <c r="R283" i="6"/>
  <c r="P283" i="6"/>
  <c r="BK283" i="6"/>
  <c r="J283" i="6"/>
  <c r="BI275" i="6"/>
  <c r="BH275" i="6"/>
  <c r="BG275" i="6"/>
  <c r="BF275" i="6"/>
  <c r="BE275" i="6"/>
  <c r="T275" i="6"/>
  <c r="R275" i="6"/>
  <c r="P275" i="6"/>
  <c r="BK275" i="6"/>
  <c r="J275" i="6"/>
  <c r="BI271" i="6"/>
  <c r="BH271" i="6"/>
  <c r="BG271" i="6"/>
  <c r="BF271" i="6"/>
  <c r="BE271" i="6"/>
  <c r="T271" i="6"/>
  <c r="R271" i="6"/>
  <c r="P271" i="6"/>
  <c r="BK271" i="6"/>
  <c r="J271" i="6"/>
  <c r="BI262" i="6"/>
  <c r="BH262" i="6"/>
  <c r="BG262" i="6"/>
  <c r="BF262" i="6"/>
  <c r="BE262" i="6"/>
  <c r="T262" i="6"/>
  <c r="R262" i="6"/>
  <c r="P262" i="6"/>
  <c r="BK262" i="6"/>
  <c r="J262" i="6"/>
  <c r="BI256" i="6"/>
  <c r="BH256" i="6"/>
  <c r="BG256" i="6"/>
  <c r="BF256" i="6"/>
  <c r="BE256" i="6"/>
  <c r="T256" i="6"/>
  <c r="R256" i="6"/>
  <c r="P256" i="6"/>
  <c r="BK256" i="6"/>
  <c r="J256" i="6"/>
  <c r="BI248" i="6"/>
  <c r="BH248" i="6"/>
  <c r="BG248" i="6"/>
  <c r="BF248" i="6"/>
  <c r="BE248" i="6"/>
  <c r="T248" i="6"/>
  <c r="R248" i="6"/>
  <c r="P248" i="6"/>
  <c r="BK248" i="6"/>
  <c r="J248" i="6"/>
  <c r="BI242" i="6"/>
  <c r="BH242" i="6"/>
  <c r="BG242" i="6"/>
  <c r="BF242" i="6"/>
  <c r="BE242" i="6"/>
  <c r="T242" i="6"/>
  <c r="R242" i="6"/>
  <c r="P242" i="6"/>
  <c r="BK242" i="6"/>
  <c r="J242" i="6"/>
  <c r="BI233" i="6"/>
  <c r="BH233" i="6"/>
  <c r="BG233" i="6"/>
  <c r="BF233" i="6"/>
  <c r="BE233" i="6"/>
  <c r="T233" i="6"/>
  <c r="R233" i="6"/>
  <c r="P233" i="6"/>
  <c r="BK233" i="6"/>
  <c r="J233" i="6"/>
  <c r="BI225" i="6"/>
  <c r="BH225" i="6"/>
  <c r="BG225" i="6"/>
  <c r="BF225" i="6"/>
  <c r="BE225" i="6"/>
  <c r="T225" i="6"/>
  <c r="R225" i="6"/>
  <c r="P225" i="6"/>
  <c r="BK225" i="6"/>
  <c r="J225" i="6"/>
  <c r="BI215" i="6"/>
  <c r="BH215" i="6"/>
  <c r="BG215" i="6"/>
  <c r="BF215" i="6"/>
  <c r="BE215" i="6"/>
  <c r="T215" i="6"/>
  <c r="R215" i="6"/>
  <c r="P215" i="6"/>
  <c r="BK215" i="6"/>
  <c r="J215" i="6"/>
  <c r="BI209" i="6"/>
  <c r="BH209" i="6"/>
  <c r="BG209" i="6"/>
  <c r="BF209" i="6"/>
  <c r="BE209" i="6"/>
  <c r="T209" i="6"/>
  <c r="R209" i="6"/>
  <c r="P209" i="6"/>
  <c r="BK209" i="6"/>
  <c r="J209" i="6"/>
  <c r="BI203" i="6"/>
  <c r="BH203" i="6"/>
  <c r="BG203" i="6"/>
  <c r="BF203" i="6"/>
  <c r="BE203" i="6"/>
  <c r="T203" i="6"/>
  <c r="R203" i="6"/>
  <c r="P203" i="6"/>
  <c r="BK203" i="6"/>
  <c r="J203" i="6"/>
  <c r="BI198" i="6"/>
  <c r="BH198" i="6"/>
  <c r="BG198" i="6"/>
  <c r="BF198" i="6"/>
  <c r="BE198" i="6"/>
  <c r="T198" i="6"/>
  <c r="R198" i="6"/>
  <c r="P198" i="6"/>
  <c r="BK198" i="6"/>
  <c r="J198" i="6"/>
  <c r="BI191" i="6"/>
  <c r="BH191" i="6"/>
  <c r="BG191" i="6"/>
  <c r="BF191" i="6"/>
  <c r="BE191" i="6"/>
  <c r="T191" i="6"/>
  <c r="R191" i="6"/>
  <c r="P191" i="6"/>
  <c r="BK191" i="6"/>
  <c r="J191" i="6"/>
  <c r="BI185" i="6"/>
  <c r="BH185" i="6"/>
  <c r="BG185" i="6"/>
  <c r="BF185" i="6"/>
  <c r="BE185" i="6"/>
  <c r="T185" i="6"/>
  <c r="R185" i="6"/>
  <c r="P185" i="6"/>
  <c r="BK185" i="6"/>
  <c r="J185" i="6"/>
  <c r="BI181" i="6"/>
  <c r="BH181" i="6"/>
  <c r="BG181" i="6"/>
  <c r="BF181" i="6"/>
  <c r="BE181" i="6"/>
  <c r="T181" i="6"/>
  <c r="R181" i="6"/>
  <c r="P181" i="6"/>
  <c r="BK181" i="6"/>
  <c r="J181" i="6"/>
  <c r="BI176" i="6"/>
  <c r="BH176" i="6"/>
  <c r="BG176" i="6"/>
  <c r="BF176" i="6"/>
  <c r="BE176" i="6"/>
  <c r="T176" i="6"/>
  <c r="R176" i="6"/>
  <c r="P176" i="6"/>
  <c r="BK176" i="6"/>
  <c r="J176" i="6"/>
  <c r="BI172" i="6"/>
  <c r="BH172" i="6"/>
  <c r="BG172" i="6"/>
  <c r="BF172" i="6"/>
  <c r="BE172" i="6"/>
  <c r="T172" i="6"/>
  <c r="R172" i="6"/>
  <c r="P172" i="6"/>
  <c r="BK172" i="6"/>
  <c r="J172" i="6"/>
  <c r="BI167" i="6"/>
  <c r="BH167" i="6"/>
  <c r="BG167" i="6"/>
  <c r="BF167" i="6"/>
  <c r="BE167" i="6"/>
  <c r="T167" i="6"/>
  <c r="R167" i="6"/>
  <c r="P167" i="6"/>
  <c r="BK167" i="6"/>
  <c r="J167" i="6"/>
  <c r="BI161" i="6"/>
  <c r="BH161" i="6"/>
  <c r="BG161" i="6"/>
  <c r="BF161" i="6"/>
  <c r="BE161" i="6"/>
  <c r="T161" i="6"/>
  <c r="R161" i="6"/>
  <c r="P161" i="6"/>
  <c r="BK161" i="6"/>
  <c r="J161" i="6"/>
  <c r="BI155" i="6"/>
  <c r="BH155" i="6"/>
  <c r="BG155" i="6"/>
  <c r="BF155" i="6"/>
  <c r="BE155" i="6"/>
  <c r="T155" i="6"/>
  <c r="R155" i="6"/>
  <c r="P155" i="6"/>
  <c r="BK155" i="6"/>
  <c r="J155" i="6"/>
  <c r="BI149" i="6"/>
  <c r="BH149" i="6"/>
  <c r="BG149" i="6"/>
  <c r="BF149" i="6"/>
  <c r="BE149" i="6"/>
  <c r="T149" i="6"/>
  <c r="R149" i="6"/>
  <c r="P149" i="6"/>
  <c r="BK149" i="6"/>
  <c r="J149" i="6"/>
  <c r="BI143" i="6"/>
  <c r="BH143" i="6"/>
  <c r="BG143" i="6"/>
  <c r="BF143" i="6"/>
  <c r="BE143" i="6"/>
  <c r="T143" i="6"/>
  <c r="R143" i="6"/>
  <c r="P143" i="6"/>
  <c r="BK143" i="6"/>
  <c r="J143" i="6"/>
  <c r="BI137" i="6"/>
  <c r="BH137" i="6"/>
  <c r="BG137" i="6"/>
  <c r="BF137" i="6"/>
  <c r="BE137" i="6"/>
  <c r="T137" i="6"/>
  <c r="R137" i="6"/>
  <c r="P137" i="6"/>
  <c r="BK137" i="6"/>
  <c r="J137" i="6"/>
  <c r="BI129" i="6"/>
  <c r="BH129" i="6"/>
  <c r="BG129" i="6"/>
  <c r="BF129" i="6"/>
  <c r="BE129" i="6"/>
  <c r="T129" i="6"/>
  <c r="R129" i="6"/>
  <c r="P129" i="6"/>
  <c r="BK129" i="6"/>
  <c r="J129" i="6"/>
  <c r="BI120" i="6"/>
  <c r="BH120" i="6"/>
  <c r="BG120" i="6"/>
  <c r="BF120" i="6"/>
  <c r="BE120" i="6"/>
  <c r="T120" i="6"/>
  <c r="R120" i="6"/>
  <c r="P120" i="6"/>
  <c r="BK120" i="6"/>
  <c r="J120" i="6"/>
  <c r="BI114" i="6"/>
  <c r="BH114" i="6"/>
  <c r="BG114" i="6"/>
  <c r="BF114" i="6"/>
  <c r="BE114" i="6"/>
  <c r="T114" i="6"/>
  <c r="R114" i="6"/>
  <c r="P114" i="6"/>
  <c r="BK114" i="6"/>
  <c r="J114" i="6"/>
  <c r="BI108" i="6"/>
  <c r="BH108" i="6"/>
  <c r="BG108" i="6"/>
  <c r="BF108" i="6"/>
  <c r="BE108" i="6"/>
  <c r="T108" i="6"/>
  <c r="R108" i="6"/>
  <c r="P108" i="6"/>
  <c r="BK108" i="6"/>
  <c r="J108" i="6"/>
  <c r="BI102" i="6"/>
  <c r="BH102" i="6"/>
  <c r="BG102" i="6"/>
  <c r="BF102" i="6"/>
  <c r="BE102" i="6"/>
  <c r="T102" i="6"/>
  <c r="R102" i="6"/>
  <c r="P102" i="6"/>
  <c r="BK102" i="6"/>
  <c r="J102" i="6"/>
  <c r="BI96" i="6"/>
  <c r="BH96" i="6"/>
  <c r="BG96" i="6"/>
  <c r="BF96" i="6"/>
  <c r="BE96" i="6"/>
  <c r="T96" i="6"/>
  <c r="R96" i="6"/>
  <c r="P96" i="6"/>
  <c r="BK96" i="6"/>
  <c r="J96" i="6"/>
  <c r="BI90" i="6"/>
  <c r="F34" i="6" s="1"/>
  <c r="BD56" i="1" s="1"/>
  <c r="BH90" i="6"/>
  <c r="F33" i="6" s="1"/>
  <c r="BC56" i="1" s="1"/>
  <c r="BG90" i="6"/>
  <c r="F32" i="6" s="1"/>
  <c r="BB56" i="1" s="1"/>
  <c r="BF90" i="6"/>
  <c r="F31" i="6" s="1"/>
  <c r="BA56" i="1" s="1"/>
  <c r="BE90" i="6"/>
  <c r="F30" i="6" s="1"/>
  <c r="AZ56" i="1" s="1"/>
  <c r="T90" i="6"/>
  <c r="T89" i="6" s="1"/>
  <c r="T88" i="6" s="1"/>
  <c r="T87" i="6" s="1"/>
  <c r="R90" i="6"/>
  <c r="R89" i="6" s="1"/>
  <c r="R88" i="6" s="1"/>
  <c r="R87" i="6" s="1"/>
  <c r="P90" i="6"/>
  <c r="P89" i="6" s="1"/>
  <c r="P88" i="6" s="1"/>
  <c r="P87" i="6" s="1"/>
  <c r="AU56" i="1" s="1"/>
  <c r="BK90" i="6"/>
  <c r="BK89" i="6" s="1"/>
  <c r="J90" i="6"/>
  <c r="J83" i="6"/>
  <c r="F83" i="6"/>
  <c r="F81" i="6"/>
  <c r="E79" i="6"/>
  <c r="J51" i="6"/>
  <c r="J49" i="6"/>
  <c r="F49" i="6"/>
  <c r="E47" i="6"/>
  <c r="J18" i="6"/>
  <c r="E18" i="6"/>
  <c r="F84" i="6" s="1"/>
  <c r="J17" i="6"/>
  <c r="J15" i="6"/>
  <c r="E15" i="6"/>
  <c r="F51" i="6" s="1"/>
  <c r="J14" i="6"/>
  <c r="J12" i="6"/>
  <c r="J81" i="6" s="1"/>
  <c r="E7" i="6"/>
  <c r="E77" i="6" s="1"/>
  <c r="R518" i="5"/>
  <c r="R517" i="5" s="1"/>
  <c r="R514" i="5"/>
  <c r="T477" i="5"/>
  <c r="P477" i="5"/>
  <c r="R445" i="5"/>
  <c r="T438" i="5"/>
  <c r="P438" i="5"/>
  <c r="R391" i="5"/>
  <c r="T339" i="5"/>
  <c r="P339" i="5"/>
  <c r="AY55" i="1"/>
  <c r="AX55" i="1"/>
  <c r="BI542" i="5"/>
  <c r="BH542" i="5"/>
  <c r="BG542" i="5"/>
  <c r="BF542" i="5"/>
  <c r="T542" i="5"/>
  <c r="R542" i="5"/>
  <c r="P542" i="5"/>
  <c r="BK542" i="5"/>
  <c r="J542" i="5"/>
  <c r="BE542" i="5" s="1"/>
  <c r="BI537" i="5"/>
  <c r="BH537" i="5"/>
  <c r="BG537" i="5"/>
  <c r="BF537" i="5"/>
  <c r="T537" i="5"/>
  <c r="R537" i="5"/>
  <c r="P537" i="5"/>
  <c r="BK537" i="5"/>
  <c r="J537" i="5"/>
  <c r="BE537" i="5" s="1"/>
  <c r="BI528" i="5"/>
  <c r="BH528" i="5"/>
  <c r="BG528" i="5"/>
  <c r="BF528" i="5"/>
  <c r="T528" i="5"/>
  <c r="R528" i="5"/>
  <c r="P528" i="5"/>
  <c r="BK528" i="5"/>
  <c r="J528" i="5"/>
  <c r="BE528" i="5" s="1"/>
  <c r="BI519" i="5"/>
  <c r="BH519" i="5"/>
  <c r="BG519" i="5"/>
  <c r="BF519" i="5"/>
  <c r="T519" i="5"/>
  <c r="T518" i="5" s="1"/>
  <c r="T517" i="5" s="1"/>
  <c r="R519" i="5"/>
  <c r="P519" i="5"/>
  <c r="P518" i="5" s="1"/>
  <c r="P517" i="5" s="1"/>
  <c r="BK519" i="5"/>
  <c r="BK518" i="5" s="1"/>
  <c r="J519" i="5"/>
  <c r="BE519" i="5" s="1"/>
  <c r="BI515" i="5"/>
  <c r="BH515" i="5"/>
  <c r="BG515" i="5"/>
  <c r="BF515" i="5"/>
  <c r="T515" i="5"/>
  <c r="T514" i="5" s="1"/>
  <c r="R515" i="5"/>
  <c r="P515" i="5"/>
  <c r="P514" i="5" s="1"/>
  <c r="BK515" i="5"/>
  <c r="BK514" i="5" s="1"/>
  <c r="J514" i="5" s="1"/>
  <c r="J65" i="5" s="1"/>
  <c r="J515" i="5"/>
  <c r="BE515" i="5" s="1"/>
  <c r="BI508" i="5"/>
  <c r="BH508" i="5"/>
  <c r="BG508" i="5"/>
  <c r="BF508" i="5"/>
  <c r="BE508" i="5"/>
  <c r="T508" i="5"/>
  <c r="R508" i="5"/>
  <c r="P508" i="5"/>
  <c r="BK508" i="5"/>
  <c r="J508" i="5"/>
  <c r="BI502" i="5"/>
  <c r="BH502" i="5"/>
  <c r="BG502" i="5"/>
  <c r="BF502" i="5"/>
  <c r="BE502" i="5"/>
  <c r="T502" i="5"/>
  <c r="R502" i="5"/>
  <c r="P502" i="5"/>
  <c r="BK502" i="5"/>
  <c r="J502" i="5"/>
  <c r="BI496" i="5"/>
  <c r="BH496" i="5"/>
  <c r="BG496" i="5"/>
  <c r="BF496" i="5"/>
  <c r="BE496" i="5"/>
  <c r="T496" i="5"/>
  <c r="R496" i="5"/>
  <c r="P496" i="5"/>
  <c r="BK496" i="5"/>
  <c r="J496" i="5"/>
  <c r="BI490" i="5"/>
  <c r="BH490" i="5"/>
  <c r="BG490" i="5"/>
  <c r="BF490" i="5"/>
  <c r="BE490" i="5"/>
  <c r="T490" i="5"/>
  <c r="R490" i="5"/>
  <c r="P490" i="5"/>
  <c r="BK490" i="5"/>
  <c r="J490" i="5"/>
  <c r="BI484" i="5"/>
  <c r="BH484" i="5"/>
  <c r="BG484" i="5"/>
  <c r="BF484" i="5"/>
  <c r="BE484" i="5"/>
  <c r="T484" i="5"/>
  <c r="R484" i="5"/>
  <c r="P484" i="5"/>
  <c r="BK484" i="5"/>
  <c r="J484" i="5"/>
  <c r="BI478" i="5"/>
  <c r="BH478" i="5"/>
  <c r="BG478" i="5"/>
  <c r="BF478" i="5"/>
  <c r="BE478" i="5"/>
  <c r="T478" i="5"/>
  <c r="R478" i="5"/>
  <c r="R477" i="5" s="1"/>
  <c r="P478" i="5"/>
  <c r="BK478" i="5"/>
  <c r="BK477" i="5" s="1"/>
  <c r="J477" i="5" s="1"/>
  <c r="J64" i="5" s="1"/>
  <c r="J478" i="5"/>
  <c r="BI469" i="5"/>
  <c r="BH469" i="5"/>
  <c r="BG469" i="5"/>
  <c r="BF469" i="5"/>
  <c r="T469" i="5"/>
  <c r="R469" i="5"/>
  <c r="P469" i="5"/>
  <c r="BK469" i="5"/>
  <c r="J469" i="5"/>
  <c r="BE469" i="5" s="1"/>
  <c r="BI463" i="5"/>
  <c r="BH463" i="5"/>
  <c r="BG463" i="5"/>
  <c r="BF463" i="5"/>
  <c r="T463" i="5"/>
  <c r="R463" i="5"/>
  <c r="P463" i="5"/>
  <c r="BK463" i="5"/>
  <c r="J463" i="5"/>
  <c r="BE463" i="5" s="1"/>
  <c r="BI457" i="5"/>
  <c r="BH457" i="5"/>
  <c r="BG457" i="5"/>
  <c r="BF457" i="5"/>
  <c r="T457" i="5"/>
  <c r="R457" i="5"/>
  <c r="P457" i="5"/>
  <c r="BK457" i="5"/>
  <c r="J457" i="5"/>
  <c r="BE457" i="5" s="1"/>
  <c r="BI452" i="5"/>
  <c r="BH452" i="5"/>
  <c r="BG452" i="5"/>
  <c r="BF452" i="5"/>
  <c r="T452" i="5"/>
  <c r="R452" i="5"/>
  <c r="P452" i="5"/>
  <c r="BK452" i="5"/>
  <c r="J452" i="5"/>
  <c r="BE452" i="5" s="1"/>
  <c r="BI446" i="5"/>
  <c r="BH446" i="5"/>
  <c r="BG446" i="5"/>
  <c r="BF446" i="5"/>
  <c r="T446" i="5"/>
  <c r="T445" i="5" s="1"/>
  <c r="R446" i="5"/>
  <c r="P446" i="5"/>
  <c r="P445" i="5" s="1"/>
  <c r="BK446" i="5"/>
  <c r="BK445" i="5" s="1"/>
  <c r="J445" i="5" s="1"/>
  <c r="J63" i="5" s="1"/>
  <c r="J446" i="5"/>
  <c r="BE446" i="5" s="1"/>
  <c r="BI439" i="5"/>
  <c r="BH439" i="5"/>
  <c r="BG439" i="5"/>
  <c r="BF439" i="5"/>
  <c r="BE439" i="5"/>
  <c r="T439" i="5"/>
  <c r="R439" i="5"/>
  <c r="R438" i="5" s="1"/>
  <c r="P439" i="5"/>
  <c r="BK439" i="5"/>
  <c r="BK438" i="5" s="1"/>
  <c r="J438" i="5" s="1"/>
  <c r="J62" i="5" s="1"/>
  <c r="J439" i="5"/>
  <c r="BI428" i="5"/>
  <c r="BH428" i="5"/>
  <c r="BG428" i="5"/>
  <c r="BF428" i="5"/>
  <c r="T428" i="5"/>
  <c r="R428" i="5"/>
  <c r="P428" i="5"/>
  <c r="BK428" i="5"/>
  <c r="J428" i="5"/>
  <c r="BE428" i="5" s="1"/>
  <c r="BI422" i="5"/>
  <c r="BH422" i="5"/>
  <c r="BG422" i="5"/>
  <c r="BF422" i="5"/>
  <c r="T422" i="5"/>
  <c r="R422" i="5"/>
  <c r="P422" i="5"/>
  <c r="BK422" i="5"/>
  <c r="J422" i="5"/>
  <c r="BE422" i="5" s="1"/>
  <c r="BI416" i="5"/>
  <c r="BH416" i="5"/>
  <c r="BG416" i="5"/>
  <c r="BF416" i="5"/>
  <c r="T416" i="5"/>
  <c r="R416" i="5"/>
  <c r="P416" i="5"/>
  <c r="BK416" i="5"/>
  <c r="J416" i="5"/>
  <c r="BE416" i="5" s="1"/>
  <c r="BI410" i="5"/>
  <c r="BH410" i="5"/>
  <c r="BG410" i="5"/>
  <c r="BF410" i="5"/>
  <c r="T410" i="5"/>
  <c r="R410" i="5"/>
  <c r="P410" i="5"/>
  <c r="BK410" i="5"/>
  <c r="J410" i="5"/>
  <c r="BE410" i="5" s="1"/>
  <c r="BI404" i="5"/>
  <c r="BH404" i="5"/>
  <c r="BG404" i="5"/>
  <c r="BF404" i="5"/>
  <c r="T404" i="5"/>
  <c r="R404" i="5"/>
  <c r="P404" i="5"/>
  <c r="BK404" i="5"/>
  <c r="J404" i="5"/>
  <c r="BE404" i="5" s="1"/>
  <c r="BI398" i="5"/>
  <c r="BH398" i="5"/>
  <c r="BG398" i="5"/>
  <c r="BF398" i="5"/>
  <c r="T398" i="5"/>
  <c r="R398" i="5"/>
  <c r="P398" i="5"/>
  <c r="BK398" i="5"/>
  <c r="J398" i="5"/>
  <c r="BE398" i="5" s="1"/>
  <c r="BI392" i="5"/>
  <c r="BH392" i="5"/>
  <c r="BG392" i="5"/>
  <c r="BF392" i="5"/>
  <c r="T392" i="5"/>
  <c r="T391" i="5" s="1"/>
  <c r="R392" i="5"/>
  <c r="P392" i="5"/>
  <c r="P391" i="5" s="1"/>
  <c r="BK392" i="5"/>
  <c r="BK391" i="5" s="1"/>
  <c r="J391" i="5" s="1"/>
  <c r="J61" i="5" s="1"/>
  <c r="J392" i="5"/>
  <c r="BE392" i="5" s="1"/>
  <c r="BI383" i="5"/>
  <c r="BH383" i="5"/>
  <c r="BG383" i="5"/>
  <c r="BF383" i="5"/>
  <c r="BE383" i="5"/>
  <c r="T383" i="5"/>
  <c r="R383" i="5"/>
  <c r="P383" i="5"/>
  <c r="BK383" i="5"/>
  <c r="J383" i="5"/>
  <c r="BI378" i="5"/>
  <c r="BH378" i="5"/>
  <c r="BG378" i="5"/>
  <c r="BF378" i="5"/>
  <c r="BE378" i="5"/>
  <c r="T378" i="5"/>
  <c r="R378" i="5"/>
  <c r="P378" i="5"/>
  <c r="BK378" i="5"/>
  <c r="J378" i="5"/>
  <c r="BI370" i="5"/>
  <c r="BH370" i="5"/>
  <c r="BG370" i="5"/>
  <c r="BF370" i="5"/>
  <c r="BE370" i="5"/>
  <c r="T370" i="5"/>
  <c r="R370" i="5"/>
  <c r="P370" i="5"/>
  <c r="BK370" i="5"/>
  <c r="J370" i="5"/>
  <c r="BI363" i="5"/>
  <c r="BH363" i="5"/>
  <c r="BG363" i="5"/>
  <c r="BF363" i="5"/>
  <c r="BE363" i="5"/>
  <c r="T363" i="5"/>
  <c r="R363" i="5"/>
  <c r="P363" i="5"/>
  <c r="BK363" i="5"/>
  <c r="J363" i="5"/>
  <c r="BI357" i="5"/>
  <c r="BH357" i="5"/>
  <c r="BG357" i="5"/>
  <c r="BF357" i="5"/>
  <c r="BE357" i="5"/>
  <c r="T357" i="5"/>
  <c r="R357" i="5"/>
  <c r="P357" i="5"/>
  <c r="BK357" i="5"/>
  <c r="J357" i="5"/>
  <c r="BI351" i="5"/>
  <c r="BH351" i="5"/>
  <c r="BG351" i="5"/>
  <c r="BF351" i="5"/>
  <c r="BE351" i="5"/>
  <c r="T351" i="5"/>
  <c r="R351" i="5"/>
  <c r="P351" i="5"/>
  <c r="BK351" i="5"/>
  <c r="J351" i="5"/>
  <c r="BI346" i="5"/>
  <c r="BH346" i="5"/>
  <c r="BG346" i="5"/>
  <c r="BF346" i="5"/>
  <c r="BE346" i="5"/>
  <c r="T346" i="5"/>
  <c r="R346" i="5"/>
  <c r="P346" i="5"/>
  <c r="BK346" i="5"/>
  <c r="J346" i="5"/>
  <c r="BI340" i="5"/>
  <c r="BH340" i="5"/>
  <c r="BG340" i="5"/>
  <c r="BF340" i="5"/>
  <c r="BE340" i="5"/>
  <c r="T340" i="5"/>
  <c r="R340" i="5"/>
  <c r="R339" i="5" s="1"/>
  <c r="P340" i="5"/>
  <c r="BK340" i="5"/>
  <c r="BK339" i="5" s="1"/>
  <c r="J339" i="5" s="1"/>
  <c r="J60" i="5" s="1"/>
  <c r="J340" i="5"/>
  <c r="BI333" i="5"/>
  <c r="BH333" i="5"/>
  <c r="BG333" i="5"/>
  <c r="BF333" i="5"/>
  <c r="T333" i="5"/>
  <c r="R333" i="5"/>
  <c r="P333" i="5"/>
  <c r="BK333" i="5"/>
  <c r="J333" i="5"/>
  <c r="BE333" i="5" s="1"/>
  <c r="BI327" i="5"/>
  <c r="BH327" i="5"/>
  <c r="BG327" i="5"/>
  <c r="BF327" i="5"/>
  <c r="T327" i="5"/>
  <c r="R327" i="5"/>
  <c r="P327" i="5"/>
  <c r="BK327" i="5"/>
  <c r="J327" i="5"/>
  <c r="BE327" i="5" s="1"/>
  <c r="BI322" i="5"/>
  <c r="BH322" i="5"/>
  <c r="BG322" i="5"/>
  <c r="BF322" i="5"/>
  <c r="T322" i="5"/>
  <c r="R322" i="5"/>
  <c r="P322" i="5"/>
  <c r="BK322" i="5"/>
  <c r="J322" i="5"/>
  <c r="BE322" i="5" s="1"/>
  <c r="BI312" i="5"/>
  <c r="BH312" i="5"/>
  <c r="BG312" i="5"/>
  <c r="BF312" i="5"/>
  <c r="T312" i="5"/>
  <c r="T311" i="5" s="1"/>
  <c r="R312" i="5"/>
  <c r="R311" i="5" s="1"/>
  <c r="P312" i="5"/>
  <c r="P311" i="5" s="1"/>
  <c r="BK312" i="5"/>
  <c r="BK311" i="5" s="1"/>
  <c r="J311" i="5" s="1"/>
  <c r="J59" i="5" s="1"/>
  <c r="J312" i="5"/>
  <c r="BE312" i="5" s="1"/>
  <c r="BI305" i="5"/>
  <c r="BH305" i="5"/>
  <c r="BG305" i="5"/>
  <c r="BF305" i="5"/>
  <c r="BE305" i="5"/>
  <c r="T305" i="5"/>
  <c r="R305" i="5"/>
  <c r="P305" i="5"/>
  <c r="BK305" i="5"/>
  <c r="J305" i="5"/>
  <c r="BI301" i="5"/>
  <c r="BH301" i="5"/>
  <c r="BG301" i="5"/>
  <c r="BF301" i="5"/>
  <c r="BE301" i="5"/>
  <c r="T301" i="5"/>
  <c r="R301" i="5"/>
  <c r="P301" i="5"/>
  <c r="BK301" i="5"/>
  <c r="J301" i="5"/>
  <c r="BI295" i="5"/>
  <c r="BH295" i="5"/>
  <c r="BG295" i="5"/>
  <c r="BF295" i="5"/>
  <c r="BE295" i="5"/>
  <c r="T295" i="5"/>
  <c r="R295" i="5"/>
  <c r="P295" i="5"/>
  <c r="BK295" i="5"/>
  <c r="J295" i="5"/>
  <c r="BI289" i="5"/>
  <c r="BH289" i="5"/>
  <c r="BG289" i="5"/>
  <c r="BF289" i="5"/>
  <c r="BE289" i="5"/>
  <c r="T289" i="5"/>
  <c r="R289" i="5"/>
  <c r="P289" i="5"/>
  <c r="BK289" i="5"/>
  <c r="J289" i="5"/>
  <c r="BI283" i="5"/>
  <c r="BH283" i="5"/>
  <c r="BG283" i="5"/>
  <c r="BF283" i="5"/>
  <c r="BE283" i="5"/>
  <c r="T283" i="5"/>
  <c r="R283" i="5"/>
  <c r="P283" i="5"/>
  <c r="BK283" i="5"/>
  <c r="J283" i="5"/>
  <c r="BI275" i="5"/>
  <c r="BH275" i="5"/>
  <c r="BG275" i="5"/>
  <c r="BF275" i="5"/>
  <c r="BE275" i="5"/>
  <c r="T275" i="5"/>
  <c r="R275" i="5"/>
  <c r="P275" i="5"/>
  <c r="BK275" i="5"/>
  <c r="J275" i="5"/>
  <c r="BI271" i="5"/>
  <c r="BH271" i="5"/>
  <c r="BG271" i="5"/>
  <c r="BF271" i="5"/>
  <c r="BE271" i="5"/>
  <c r="T271" i="5"/>
  <c r="R271" i="5"/>
  <c r="P271" i="5"/>
  <c r="BK271" i="5"/>
  <c r="J271" i="5"/>
  <c r="BI262" i="5"/>
  <c r="BH262" i="5"/>
  <c r="BG262" i="5"/>
  <c r="BF262" i="5"/>
  <c r="BE262" i="5"/>
  <c r="T262" i="5"/>
  <c r="R262" i="5"/>
  <c r="P262" i="5"/>
  <c r="BK262" i="5"/>
  <c r="J262" i="5"/>
  <c r="BI256" i="5"/>
  <c r="BH256" i="5"/>
  <c r="BG256" i="5"/>
  <c r="BF256" i="5"/>
  <c r="BE256" i="5"/>
  <c r="T256" i="5"/>
  <c r="R256" i="5"/>
  <c r="P256" i="5"/>
  <c r="BK256" i="5"/>
  <c r="J256" i="5"/>
  <c r="BI248" i="5"/>
  <c r="BH248" i="5"/>
  <c r="BG248" i="5"/>
  <c r="BF248" i="5"/>
  <c r="BE248" i="5"/>
  <c r="T248" i="5"/>
  <c r="R248" i="5"/>
  <c r="P248" i="5"/>
  <c r="BK248" i="5"/>
  <c r="J248" i="5"/>
  <c r="BI242" i="5"/>
  <c r="BH242" i="5"/>
  <c r="BG242" i="5"/>
  <c r="BF242" i="5"/>
  <c r="BE242" i="5"/>
  <c r="T242" i="5"/>
  <c r="R242" i="5"/>
  <c r="P242" i="5"/>
  <c r="BK242" i="5"/>
  <c r="J242" i="5"/>
  <c r="BI233" i="5"/>
  <c r="BH233" i="5"/>
  <c r="BG233" i="5"/>
  <c r="BF233" i="5"/>
  <c r="BE233" i="5"/>
  <c r="T233" i="5"/>
  <c r="R233" i="5"/>
  <c r="P233" i="5"/>
  <c r="BK233" i="5"/>
  <c r="J233" i="5"/>
  <c r="BI225" i="5"/>
  <c r="BH225" i="5"/>
  <c r="BG225" i="5"/>
  <c r="BF225" i="5"/>
  <c r="BE225" i="5"/>
  <c r="T225" i="5"/>
  <c r="R225" i="5"/>
  <c r="P225" i="5"/>
  <c r="BK225" i="5"/>
  <c r="J225" i="5"/>
  <c r="BI215" i="5"/>
  <c r="BH215" i="5"/>
  <c r="BG215" i="5"/>
  <c r="BF215" i="5"/>
  <c r="BE215" i="5"/>
  <c r="T215" i="5"/>
  <c r="R215" i="5"/>
  <c r="P215" i="5"/>
  <c r="BK215" i="5"/>
  <c r="J215" i="5"/>
  <c r="BI209" i="5"/>
  <c r="BH209" i="5"/>
  <c r="BG209" i="5"/>
  <c r="BF209" i="5"/>
  <c r="BE209" i="5"/>
  <c r="T209" i="5"/>
  <c r="R209" i="5"/>
  <c r="P209" i="5"/>
  <c r="BK209" i="5"/>
  <c r="J209" i="5"/>
  <c r="BI203" i="5"/>
  <c r="BH203" i="5"/>
  <c r="BG203" i="5"/>
  <c r="BF203" i="5"/>
  <c r="BE203" i="5"/>
  <c r="T203" i="5"/>
  <c r="R203" i="5"/>
  <c r="P203" i="5"/>
  <c r="BK203" i="5"/>
  <c r="J203" i="5"/>
  <c r="BI198" i="5"/>
  <c r="BH198" i="5"/>
  <c r="BG198" i="5"/>
  <c r="BF198" i="5"/>
  <c r="BE198" i="5"/>
  <c r="T198" i="5"/>
  <c r="R198" i="5"/>
  <c r="P198" i="5"/>
  <c r="BK198" i="5"/>
  <c r="J198" i="5"/>
  <c r="BI191" i="5"/>
  <c r="BH191" i="5"/>
  <c r="BG191" i="5"/>
  <c r="BF191" i="5"/>
  <c r="BE191" i="5"/>
  <c r="T191" i="5"/>
  <c r="R191" i="5"/>
  <c r="P191" i="5"/>
  <c r="BK191" i="5"/>
  <c r="J191" i="5"/>
  <c r="BI185" i="5"/>
  <c r="BH185" i="5"/>
  <c r="BG185" i="5"/>
  <c r="BF185" i="5"/>
  <c r="BE185" i="5"/>
  <c r="T185" i="5"/>
  <c r="R185" i="5"/>
  <c r="P185" i="5"/>
  <c r="BK185" i="5"/>
  <c r="J185" i="5"/>
  <c r="BI181" i="5"/>
  <c r="BH181" i="5"/>
  <c r="BG181" i="5"/>
  <c r="BF181" i="5"/>
  <c r="BE181" i="5"/>
  <c r="T181" i="5"/>
  <c r="R181" i="5"/>
  <c r="P181" i="5"/>
  <c r="BK181" i="5"/>
  <c r="J181" i="5"/>
  <c r="BI176" i="5"/>
  <c r="BH176" i="5"/>
  <c r="BG176" i="5"/>
  <c r="BF176" i="5"/>
  <c r="BE176" i="5"/>
  <c r="T176" i="5"/>
  <c r="R176" i="5"/>
  <c r="P176" i="5"/>
  <c r="BK176" i="5"/>
  <c r="J176" i="5"/>
  <c r="BI172" i="5"/>
  <c r="BH172" i="5"/>
  <c r="BG172" i="5"/>
  <c r="BF172" i="5"/>
  <c r="BE172" i="5"/>
  <c r="T172" i="5"/>
  <c r="R172" i="5"/>
  <c r="P172" i="5"/>
  <c r="BK172" i="5"/>
  <c r="J172" i="5"/>
  <c r="BI167" i="5"/>
  <c r="BH167" i="5"/>
  <c r="BG167" i="5"/>
  <c r="BF167" i="5"/>
  <c r="BE167" i="5"/>
  <c r="T167" i="5"/>
  <c r="R167" i="5"/>
  <c r="P167" i="5"/>
  <c r="BK167" i="5"/>
  <c r="J167" i="5"/>
  <c r="BI161" i="5"/>
  <c r="BH161" i="5"/>
  <c r="BG161" i="5"/>
  <c r="BF161" i="5"/>
  <c r="BE161" i="5"/>
  <c r="T161" i="5"/>
  <c r="R161" i="5"/>
  <c r="P161" i="5"/>
  <c r="BK161" i="5"/>
  <c r="J161" i="5"/>
  <c r="BI155" i="5"/>
  <c r="BH155" i="5"/>
  <c r="BG155" i="5"/>
  <c r="BF155" i="5"/>
  <c r="BE155" i="5"/>
  <c r="T155" i="5"/>
  <c r="R155" i="5"/>
  <c r="P155" i="5"/>
  <c r="BK155" i="5"/>
  <c r="J155" i="5"/>
  <c r="BI149" i="5"/>
  <c r="BH149" i="5"/>
  <c r="BG149" i="5"/>
  <c r="BF149" i="5"/>
  <c r="BE149" i="5"/>
  <c r="T149" i="5"/>
  <c r="R149" i="5"/>
  <c r="P149" i="5"/>
  <c r="BK149" i="5"/>
  <c r="J149" i="5"/>
  <c r="BI143" i="5"/>
  <c r="BH143" i="5"/>
  <c r="BG143" i="5"/>
  <c r="BF143" i="5"/>
  <c r="BE143" i="5"/>
  <c r="T143" i="5"/>
  <c r="R143" i="5"/>
  <c r="P143" i="5"/>
  <c r="BK143" i="5"/>
  <c r="J143" i="5"/>
  <c r="BI137" i="5"/>
  <c r="BH137" i="5"/>
  <c r="BG137" i="5"/>
  <c r="BF137" i="5"/>
  <c r="BE137" i="5"/>
  <c r="T137" i="5"/>
  <c r="R137" i="5"/>
  <c r="P137" i="5"/>
  <c r="BK137" i="5"/>
  <c r="J137" i="5"/>
  <c r="BI129" i="5"/>
  <c r="BH129" i="5"/>
  <c r="BG129" i="5"/>
  <c r="BF129" i="5"/>
  <c r="BE129" i="5"/>
  <c r="T129" i="5"/>
  <c r="R129" i="5"/>
  <c r="P129" i="5"/>
  <c r="BK129" i="5"/>
  <c r="J129" i="5"/>
  <c r="BI120" i="5"/>
  <c r="BH120" i="5"/>
  <c r="BG120" i="5"/>
  <c r="BF120" i="5"/>
  <c r="BE120" i="5"/>
  <c r="T120" i="5"/>
  <c r="R120" i="5"/>
  <c r="P120" i="5"/>
  <c r="BK120" i="5"/>
  <c r="J120" i="5"/>
  <c r="BI114" i="5"/>
  <c r="BH114" i="5"/>
  <c r="BG114" i="5"/>
  <c r="BF114" i="5"/>
  <c r="BE114" i="5"/>
  <c r="T114" i="5"/>
  <c r="R114" i="5"/>
  <c r="P114" i="5"/>
  <c r="BK114" i="5"/>
  <c r="J114" i="5"/>
  <c r="BI108" i="5"/>
  <c r="BH108" i="5"/>
  <c r="BG108" i="5"/>
  <c r="BF108" i="5"/>
  <c r="BE108" i="5"/>
  <c r="T108" i="5"/>
  <c r="R108" i="5"/>
  <c r="P108" i="5"/>
  <c r="BK108" i="5"/>
  <c r="J108" i="5"/>
  <c r="BI102" i="5"/>
  <c r="BH102" i="5"/>
  <c r="BG102" i="5"/>
  <c r="BF102" i="5"/>
  <c r="BE102" i="5"/>
  <c r="T102" i="5"/>
  <c r="R102" i="5"/>
  <c r="P102" i="5"/>
  <c r="BK102" i="5"/>
  <c r="J102" i="5"/>
  <c r="BI96" i="5"/>
  <c r="BH96" i="5"/>
  <c r="BG96" i="5"/>
  <c r="BF96" i="5"/>
  <c r="BE96" i="5"/>
  <c r="T96" i="5"/>
  <c r="R96" i="5"/>
  <c r="P96" i="5"/>
  <c r="BK96" i="5"/>
  <c r="J96" i="5"/>
  <c r="BI90" i="5"/>
  <c r="F34" i="5" s="1"/>
  <c r="BD55" i="1" s="1"/>
  <c r="BH90" i="5"/>
  <c r="F33" i="5" s="1"/>
  <c r="BC55" i="1" s="1"/>
  <c r="BG90" i="5"/>
  <c r="F32" i="5" s="1"/>
  <c r="BB55" i="1" s="1"/>
  <c r="BF90" i="5"/>
  <c r="F31" i="5" s="1"/>
  <c r="BA55" i="1" s="1"/>
  <c r="BE90" i="5"/>
  <c r="F30" i="5" s="1"/>
  <c r="AZ55" i="1" s="1"/>
  <c r="T90" i="5"/>
  <c r="T89" i="5" s="1"/>
  <c r="T88" i="5" s="1"/>
  <c r="T87" i="5" s="1"/>
  <c r="R90" i="5"/>
  <c r="R89" i="5" s="1"/>
  <c r="R88" i="5" s="1"/>
  <c r="R87" i="5" s="1"/>
  <c r="P90" i="5"/>
  <c r="P89" i="5" s="1"/>
  <c r="P88" i="5" s="1"/>
  <c r="P87" i="5" s="1"/>
  <c r="AU55" i="1" s="1"/>
  <c r="BK90" i="5"/>
  <c r="BK89" i="5" s="1"/>
  <c r="J90" i="5"/>
  <c r="J83" i="5"/>
  <c r="F83" i="5"/>
  <c r="F81" i="5"/>
  <c r="E79" i="5"/>
  <c r="J51" i="5"/>
  <c r="J49" i="5"/>
  <c r="F49" i="5"/>
  <c r="E47" i="5"/>
  <c r="J18" i="5"/>
  <c r="E18" i="5"/>
  <c r="F84" i="5" s="1"/>
  <c r="J17" i="5"/>
  <c r="J15" i="5"/>
  <c r="E15" i="5"/>
  <c r="F51" i="5" s="1"/>
  <c r="J14" i="5"/>
  <c r="J12" i="5"/>
  <c r="J81" i="5" s="1"/>
  <c r="E7" i="5"/>
  <c r="E77" i="5" s="1"/>
  <c r="R518" i="4"/>
  <c r="R517" i="4" s="1"/>
  <c r="R514" i="4"/>
  <c r="T477" i="4"/>
  <c r="P477" i="4"/>
  <c r="R445" i="4"/>
  <c r="T438" i="4"/>
  <c r="P438" i="4"/>
  <c r="R391" i="4"/>
  <c r="T339" i="4"/>
  <c r="P339" i="4"/>
  <c r="R311" i="4"/>
  <c r="AY54" i="1"/>
  <c r="AX54" i="1"/>
  <c r="BI542" i="4"/>
  <c r="BH542" i="4"/>
  <c r="BG542" i="4"/>
  <c r="BF542" i="4"/>
  <c r="T542" i="4"/>
  <c r="R542" i="4"/>
  <c r="P542" i="4"/>
  <c r="BK542" i="4"/>
  <c r="J542" i="4"/>
  <c r="BE542" i="4" s="1"/>
  <c r="BI537" i="4"/>
  <c r="BH537" i="4"/>
  <c r="BG537" i="4"/>
  <c r="BF537" i="4"/>
  <c r="T537" i="4"/>
  <c r="R537" i="4"/>
  <c r="P537" i="4"/>
  <c r="BK537" i="4"/>
  <c r="J537" i="4"/>
  <c r="BE537" i="4" s="1"/>
  <c r="BI528" i="4"/>
  <c r="BH528" i="4"/>
  <c r="BG528" i="4"/>
  <c r="BF528" i="4"/>
  <c r="T528" i="4"/>
  <c r="R528" i="4"/>
  <c r="P528" i="4"/>
  <c r="BK528" i="4"/>
  <c r="J528" i="4"/>
  <c r="BE528" i="4" s="1"/>
  <c r="BI519" i="4"/>
  <c r="BH519" i="4"/>
  <c r="BG519" i="4"/>
  <c r="BF519" i="4"/>
  <c r="T519" i="4"/>
  <c r="T518" i="4" s="1"/>
  <c r="T517" i="4" s="1"/>
  <c r="R519" i="4"/>
  <c r="P519" i="4"/>
  <c r="P518" i="4" s="1"/>
  <c r="P517" i="4" s="1"/>
  <c r="BK519" i="4"/>
  <c r="BK518" i="4" s="1"/>
  <c r="J519" i="4"/>
  <c r="BE519" i="4" s="1"/>
  <c r="BI515" i="4"/>
  <c r="BH515" i="4"/>
  <c r="BG515" i="4"/>
  <c r="BF515" i="4"/>
  <c r="T515" i="4"/>
  <c r="T514" i="4" s="1"/>
  <c r="R515" i="4"/>
  <c r="P515" i="4"/>
  <c r="P514" i="4" s="1"/>
  <c r="BK515" i="4"/>
  <c r="BK514" i="4" s="1"/>
  <c r="J514" i="4" s="1"/>
  <c r="J65" i="4" s="1"/>
  <c r="J515" i="4"/>
  <c r="BE515" i="4" s="1"/>
  <c r="BI508" i="4"/>
  <c r="BH508" i="4"/>
  <c r="BG508" i="4"/>
  <c r="BF508" i="4"/>
  <c r="BE508" i="4"/>
  <c r="T508" i="4"/>
  <c r="R508" i="4"/>
  <c r="P508" i="4"/>
  <c r="BK508" i="4"/>
  <c r="J508" i="4"/>
  <c r="BI502" i="4"/>
  <c r="BH502" i="4"/>
  <c r="BG502" i="4"/>
  <c r="BF502" i="4"/>
  <c r="BE502" i="4"/>
  <c r="T502" i="4"/>
  <c r="R502" i="4"/>
  <c r="P502" i="4"/>
  <c r="BK502" i="4"/>
  <c r="J502" i="4"/>
  <c r="BI496" i="4"/>
  <c r="BH496" i="4"/>
  <c r="BG496" i="4"/>
  <c r="BF496" i="4"/>
  <c r="BE496" i="4"/>
  <c r="T496" i="4"/>
  <c r="R496" i="4"/>
  <c r="P496" i="4"/>
  <c r="BK496" i="4"/>
  <c r="J496" i="4"/>
  <c r="BI490" i="4"/>
  <c r="BH490" i="4"/>
  <c r="BG490" i="4"/>
  <c r="BF490" i="4"/>
  <c r="BE490" i="4"/>
  <c r="T490" i="4"/>
  <c r="R490" i="4"/>
  <c r="P490" i="4"/>
  <c r="BK490" i="4"/>
  <c r="J490" i="4"/>
  <c r="BI484" i="4"/>
  <c r="BH484" i="4"/>
  <c r="BG484" i="4"/>
  <c r="BF484" i="4"/>
  <c r="BE484" i="4"/>
  <c r="T484" i="4"/>
  <c r="R484" i="4"/>
  <c r="P484" i="4"/>
  <c r="BK484" i="4"/>
  <c r="J484" i="4"/>
  <c r="BI478" i="4"/>
  <c r="BH478" i="4"/>
  <c r="BG478" i="4"/>
  <c r="BF478" i="4"/>
  <c r="BE478" i="4"/>
  <c r="T478" i="4"/>
  <c r="R478" i="4"/>
  <c r="R477" i="4" s="1"/>
  <c r="P478" i="4"/>
  <c r="BK478" i="4"/>
  <c r="BK477" i="4" s="1"/>
  <c r="J477" i="4" s="1"/>
  <c r="J64" i="4" s="1"/>
  <c r="J478" i="4"/>
  <c r="BI469" i="4"/>
  <c r="BH469" i="4"/>
  <c r="BG469" i="4"/>
  <c r="BF469" i="4"/>
  <c r="T469" i="4"/>
  <c r="R469" i="4"/>
  <c r="P469" i="4"/>
  <c r="BK469" i="4"/>
  <c r="J469" i="4"/>
  <c r="BE469" i="4" s="1"/>
  <c r="BI463" i="4"/>
  <c r="BH463" i="4"/>
  <c r="BG463" i="4"/>
  <c r="BF463" i="4"/>
  <c r="T463" i="4"/>
  <c r="R463" i="4"/>
  <c r="P463" i="4"/>
  <c r="BK463" i="4"/>
  <c r="J463" i="4"/>
  <c r="BE463" i="4" s="1"/>
  <c r="BI457" i="4"/>
  <c r="BH457" i="4"/>
  <c r="BG457" i="4"/>
  <c r="BF457" i="4"/>
  <c r="T457" i="4"/>
  <c r="R457" i="4"/>
  <c r="P457" i="4"/>
  <c r="BK457" i="4"/>
  <c r="J457" i="4"/>
  <c r="BE457" i="4" s="1"/>
  <c r="BI452" i="4"/>
  <c r="BH452" i="4"/>
  <c r="BG452" i="4"/>
  <c r="BF452" i="4"/>
  <c r="T452" i="4"/>
  <c r="R452" i="4"/>
  <c r="P452" i="4"/>
  <c r="BK452" i="4"/>
  <c r="J452" i="4"/>
  <c r="BE452" i="4" s="1"/>
  <c r="BI446" i="4"/>
  <c r="BH446" i="4"/>
  <c r="BG446" i="4"/>
  <c r="BF446" i="4"/>
  <c r="T446" i="4"/>
  <c r="T445" i="4" s="1"/>
  <c r="R446" i="4"/>
  <c r="P446" i="4"/>
  <c r="P445" i="4" s="1"/>
  <c r="BK446" i="4"/>
  <c r="BK445" i="4" s="1"/>
  <c r="J445" i="4" s="1"/>
  <c r="J63" i="4" s="1"/>
  <c r="J446" i="4"/>
  <c r="BE446" i="4" s="1"/>
  <c r="BI439" i="4"/>
  <c r="BH439" i="4"/>
  <c r="BG439" i="4"/>
  <c r="BF439" i="4"/>
  <c r="BE439" i="4"/>
  <c r="T439" i="4"/>
  <c r="R439" i="4"/>
  <c r="R438" i="4" s="1"/>
  <c r="P439" i="4"/>
  <c r="BK439" i="4"/>
  <c r="BK438" i="4" s="1"/>
  <c r="J438" i="4" s="1"/>
  <c r="J62" i="4" s="1"/>
  <c r="J439" i="4"/>
  <c r="BI428" i="4"/>
  <c r="BH428" i="4"/>
  <c r="BG428" i="4"/>
  <c r="BF428" i="4"/>
  <c r="T428" i="4"/>
  <c r="R428" i="4"/>
  <c r="P428" i="4"/>
  <c r="BK428" i="4"/>
  <c r="J428" i="4"/>
  <c r="BE428" i="4" s="1"/>
  <c r="BI422" i="4"/>
  <c r="BH422" i="4"/>
  <c r="BG422" i="4"/>
  <c r="BF422" i="4"/>
  <c r="T422" i="4"/>
  <c r="R422" i="4"/>
  <c r="P422" i="4"/>
  <c r="BK422" i="4"/>
  <c r="J422" i="4"/>
  <c r="BE422" i="4" s="1"/>
  <c r="BI416" i="4"/>
  <c r="BH416" i="4"/>
  <c r="BG416" i="4"/>
  <c r="BF416" i="4"/>
  <c r="T416" i="4"/>
  <c r="R416" i="4"/>
  <c r="P416" i="4"/>
  <c r="BK416" i="4"/>
  <c r="J416" i="4"/>
  <c r="BE416" i="4" s="1"/>
  <c r="BI410" i="4"/>
  <c r="BH410" i="4"/>
  <c r="BG410" i="4"/>
  <c r="BF410" i="4"/>
  <c r="T410" i="4"/>
  <c r="R410" i="4"/>
  <c r="P410" i="4"/>
  <c r="BK410" i="4"/>
  <c r="J410" i="4"/>
  <c r="BE410" i="4" s="1"/>
  <c r="BI404" i="4"/>
  <c r="BH404" i="4"/>
  <c r="BG404" i="4"/>
  <c r="BF404" i="4"/>
  <c r="T404" i="4"/>
  <c r="R404" i="4"/>
  <c r="P404" i="4"/>
  <c r="BK404" i="4"/>
  <c r="J404" i="4"/>
  <c r="BE404" i="4" s="1"/>
  <c r="BI398" i="4"/>
  <c r="BH398" i="4"/>
  <c r="BG398" i="4"/>
  <c r="BF398" i="4"/>
  <c r="T398" i="4"/>
  <c r="R398" i="4"/>
  <c r="P398" i="4"/>
  <c r="BK398" i="4"/>
  <c r="J398" i="4"/>
  <c r="BE398" i="4" s="1"/>
  <c r="BI392" i="4"/>
  <c r="BH392" i="4"/>
  <c r="BG392" i="4"/>
  <c r="BF392" i="4"/>
  <c r="T392" i="4"/>
  <c r="T391" i="4" s="1"/>
  <c r="R392" i="4"/>
  <c r="P392" i="4"/>
  <c r="P391" i="4" s="1"/>
  <c r="BK392" i="4"/>
  <c r="BK391" i="4" s="1"/>
  <c r="J391" i="4" s="1"/>
  <c r="J61" i="4" s="1"/>
  <c r="J392" i="4"/>
  <c r="BE392" i="4" s="1"/>
  <c r="BI383" i="4"/>
  <c r="BH383" i="4"/>
  <c r="BG383" i="4"/>
  <c r="BF383" i="4"/>
  <c r="BE383" i="4"/>
  <c r="T383" i="4"/>
  <c r="R383" i="4"/>
  <c r="P383" i="4"/>
  <c r="BK383" i="4"/>
  <c r="J383" i="4"/>
  <c r="BI378" i="4"/>
  <c r="BH378" i="4"/>
  <c r="BG378" i="4"/>
  <c r="BF378" i="4"/>
  <c r="BE378" i="4"/>
  <c r="T378" i="4"/>
  <c r="R378" i="4"/>
  <c r="P378" i="4"/>
  <c r="BK378" i="4"/>
  <c r="J378" i="4"/>
  <c r="BI370" i="4"/>
  <c r="BH370" i="4"/>
  <c r="BG370" i="4"/>
  <c r="BF370" i="4"/>
  <c r="BE370" i="4"/>
  <c r="T370" i="4"/>
  <c r="R370" i="4"/>
  <c r="P370" i="4"/>
  <c r="BK370" i="4"/>
  <c r="J370" i="4"/>
  <c r="BI363" i="4"/>
  <c r="BH363" i="4"/>
  <c r="BG363" i="4"/>
  <c r="BF363" i="4"/>
  <c r="BE363" i="4"/>
  <c r="T363" i="4"/>
  <c r="R363" i="4"/>
  <c r="P363" i="4"/>
  <c r="BK363" i="4"/>
  <c r="J363" i="4"/>
  <c r="BI357" i="4"/>
  <c r="BH357" i="4"/>
  <c r="BG357" i="4"/>
  <c r="BF357" i="4"/>
  <c r="BE357" i="4"/>
  <c r="T357" i="4"/>
  <c r="R357" i="4"/>
  <c r="P357" i="4"/>
  <c r="BK357" i="4"/>
  <c r="J357" i="4"/>
  <c r="BI351" i="4"/>
  <c r="BH351" i="4"/>
  <c r="BG351" i="4"/>
  <c r="BF351" i="4"/>
  <c r="BE351" i="4"/>
  <c r="T351" i="4"/>
  <c r="R351" i="4"/>
  <c r="P351" i="4"/>
  <c r="BK351" i="4"/>
  <c r="J351" i="4"/>
  <c r="BI346" i="4"/>
  <c r="BH346" i="4"/>
  <c r="BG346" i="4"/>
  <c r="BF346" i="4"/>
  <c r="BE346" i="4"/>
  <c r="T346" i="4"/>
  <c r="R346" i="4"/>
  <c r="P346" i="4"/>
  <c r="BK346" i="4"/>
  <c r="J346" i="4"/>
  <c r="BI340" i="4"/>
  <c r="BH340" i="4"/>
  <c r="BG340" i="4"/>
  <c r="BF340" i="4"/>
  <c r="BE340" i="4"/>
  <c r="T340" i="4"/>
  <c r="R340" i="4"/>
  <c r="R339" i="4" s="1"/>
  <c r="P340" i="4"/>
  <c r="BK340" i="4"/>
  <c r="BK339" i="4" s="1"/>
  <c r="J339" i="4" s="1"/>
  <c r="J60" i="4" s="1"/>
  <c r="J340" i="4"/>
  <c r="BI333" i="4"/>
  <c r="BH333" i="4"/>
  <c r="BG333" i="4"/>
  <c r="BF333" i="4"/>
  <c r="T333" i="4"/>
  <c r="R333" i="4"/>
  <c r="P333" i="4"/>
  <c r="BK333" i="4"/>
  <c r="J333" i="4"/>
  <c r="BE333" i="4" s="1"/>
  <c r="BI327" i="4"/>
  <c r="BH327" i="4"/>
  <c r="BG327" i="4"/>
  <c r="BF327" i="4"/>
  <c r="T327" i="4"/>
  <c r="R327" i="4"/>
  <c r="P327" i="4"/>
  <c r="BK327" i="4"/>
  <c r="J327" i="4"/>
  <c r="BE327" i="4" s="1"/>
  <c r="BI322" i="4"/>
  <c r="BH322" i="4"/>
  <c r="BG322" i="4"/>
  <c r="BF322" i="4"/>
  <c r="T322" i="4"/>
  <c r="R322" i="4"/>
  <c r="P322" i="4"/>
  <c r="BK322" i="4"/>
  <c r="J322" i="4"/>
  <c r="BE322" i="4" s="1"/>
  <c r="BI312" i="4"/>
  <c r="BH312" i="4"/>
  <c r="BG312" i="4"/>
  <c r="BF312" i="4"/>
  <c r="T312" i="4"/>
  <c r="T311" i="4" s="1"/>
  <c r="R312" i="4"/>
  <c r="P312" i="4"/>
  <c r="P311" i="4" s="1"/>
  <c r="BK312" i="4"/>
  <c r="BK311" i="4" s="1"/>
  <c r="J311" i="4" s="1"/>
  <c r="J59" i="4" s="1"/>
  <c r="J312" i="4"/>
  <c r="BE312" i="4" s="1"/>
  <c r="BI305" i="4"/>
  <c r="BH305" i="4"/>
  <c r="BG305" i="4"/>
  <c r="BF305" i="4"/>
  <c r="BE305" i="4"/>
  <c r="T305" i="4"/>
  <c r="R305" i="4"/>
  <c r="P305" i="4"/>
  <c r="BK305" i="4"/>
  <c r="J305" i="4"/>
  <c r="BI301" i="4"/>
  <c r="BH301" i="4"/>
  <c r="BG301" i="4"/>
  <c r="BF301" i="4"/>
  <c r="BE301" i="4"/>
  <c r="T301" i="4"/>
  <c r="R301" i="4"/>
  <c r="P301" i="4"/>
  <c r="BK301" i="4"/>
  <c r="J301" i="4"/>
  <c r="BI295" i="4"/>
  <c r="BH295" i="4"/>
  <c r="BG295" i="4"/>
  <c r="BF295" i="4"/>
  <c r="BE295" i="4"/>
  <c r="T295" i="4"/>
  <c r="R295" i="4"/>
  <c r="P295" i="4"/>
  <c r="BK295" i="4"/>
  <c r="J295" i="4"/>
  <c r="BI289" i="4"/>
  <c r="BH289" i="4"/>
  <c r="BG289" i="4"/>
  <c r="BF289" i="4"/>
  <c r="BE289" i="4"/>
  <c r="T289" i="4"/>
  <c r="R289" i="4"/>
  <c r="P289" i="4"/>
  <c r="BK289" i="4"/>
  <c r="J289" i="4"/>
  <c r="BI283" i="4"/>
  <c r="BH283" i="4"/>
  <c r="BG283" i="4"/>
  <c r="BF283" i="4"/>
  <c r="BE283" i="4"/>
  <c r="T283" i="4"/>
  <c r="R283" i="4"/>
  <c r="P283" i="4"/>
  <c r="BK283" i="4"/>
  <c r="J283" i="4"/>
  <c r="BI275" i="4"/>
  <c r="BH275" i="4"/>
  <c r="BG275" i="4"/>
  <c r="BF275" i="4"/>
  <c r="BE275" i="4"/>
  <c r="T275" i="4"/>
  <c r="R275" i="4"/>
  <c r="P275" i="4"/>
  <c r="BK275" i="4"/>
  <c r="J275" i="4"/>
  <c r="BI271" i="4"/>
  <c r="BH271" i="4"/>
  <c r="BG271" i="4"/>
  <c r="BF271" i="4"/>
  <c r="BE271" i="4"/>
  <c r="T271" i="4"/>
  <c r="R271" i="4"/>
  <c r="P271" i="4"/>
  <c r="BK271" i="4"/>
  <c r="J271" i="4"/>
  <c r="BI262" i="4"/>
  <c r="BH262" i="4"/>
  <c r="BG262" i="4"/>
  <c r="BF262" i="4"/>
  <c r="BE262" i="4"/>
  <c r="T262" i="4"/>
  <c r="R262" i="4"/>
  <c r="P262" i="4"/>
  <c r="BK262" i="4"/>
  <c r="J262" i="4"/>
  <c r="BI256" i="4"/>
  <c r="BH256" i="4"/>
  <c r="BG256" i="4"/>
  <c r="BF256" i="4"/>
  <c r="BE256" i="4"/>
  <c r="T256" i="4"/>
  <c r="R256" i="4"/>
  <c r="P256" i="4"/>
  <c r="BK256" i="4"/>
  <c r="J256" i="4"/>
  <c r="BI248" i="4"/>
  <c r="BH248" i="4"/>
  <c r="BG248" i="4"/>
  <c r="BF248" i="4"/>
  <c r="BE248" i="4"/>
  <c r="T248" i="4"/>
  <c r="R248" i="4"/>
  <c r="P248" i="4"/>
  <c r="BK248" i="4"/>
  <c r="J248" i="4"/>
  <c r="BI242" i="4"/>
  <c r="BH242" i="4"/>
  <c r="BG242" i="4"/>
  <c r="BF242" i="4"/>
  <c r="BE242" i="4"/>
  <c r="T242" i="4"/>
  <c r="R242" i="4"/>
  <c r="P242" i="4"/>
  <c r="BK242" i="4"/>
  <c r="J242" i="4"/>
  <c r="BI233" i="4"/>
  <c r="BH233" i="4"/>
  <c r="BG233" i="4"/>
  <c r="BF233" i="4"/>
  <c r="BE233" i="4"/>
  <c r="T233" i="4"/>
  <c r="R233" i="4"/>
  <c r="P233" i="4"/>
  <c r="BK233" i="4"/>
  <c r="J233" i="4"/>
  <c r="BI225" i="4"/>
  <c r="BH225" i="4"/>
  <c r="BG225" i="4"/>
  <c r="BF225" i="4"/>
  <c r="BE225" i="4"/>
  <c r="T225" i="4"/>
  <c r="R225" i="4"/>
  <c r="P225" i="4"/>
  <c r="BK225" i="4"/>
  <c r="J225" i="4"/>
  <c r="BI215" i="4"/>
  <c r="BH215" i="4"/>
  <c r="BG215" i="4"/>
  <c r="BF215" i="4"/>
  <c r="BE215" i="4"/>
  <c r="T215" i="4"/>
  <c r="R215" i="4"/>
  <c r="P215" i="4"/>
  <c r="BK215" i="4"/>
  <c r="J215" i="4"/>
  <c r="BI209" i="4"/>
  <c r="BH209" i="4"/>
  <c r="BG209" i="4"/>
  <c r="BF209" i="4"/>
  <c r="BE209" i="4"/>
  <c r="T209" i="4"/>
  <c r="R209" i="4"/>
  <c r="P209" i="4"/>
  <c r="BK209" i="4"/>
  <c r="J209" i="4"/>
  <c r="BI203" i="4"/>
  <c r="BH203" i="4"/>
  <c r="BG203" i="4"/>
  <c r="BF203" i="4"/>
  <c r="BE203" i="4"/>
  <c r="T203" i="4"/>
  <c r="R203" i="4"/>
  <c r="P203" i="4"/>
  <c r="BK203" i="4"/>
  <c r="J203" i="4"/>
  <c r="BI198" i="4"/>
  <c r="BH198" i="4"/>
  <c r="BG198" i="4"/>
  <c r="BF198" i="4"/>
  <c r="BE198" i="4"/>
  <c r="T198" i="4"/>
  <c r="R198" i="4"/>
  <c r="P198" i="4"/>
  <c r="BK198" i="4"/>
  <c r="J198" i="4"/>
  <c r="BI191" i="4"/>
  <c r="BH191" i="4"/>
  <c r="BG191" i="4"/>
  <c r="BF191" i="4"/>
  <c r="BE191" i="4"/>
  <c r="T191" i="4"/>
  <c r="R191" i="4"/>
  <c r="P191" i="4"/>
  <c r="BK191" i="4"/>
  <c r="J191" i="4"/>
  <c r="BI185" i="4"/>
  <c r="BH185" i="4"/>
  <c r="BG185" i="4"/>
  <c r="BF185" i="4"/>
  <c r="BE185" i="4"/>
  <c r="T185" i="4"/>
  <c r="R185" i="4"/>
  <c r="P185" i="4"/>
  <c r="BK185" i="4"/>
  <c r="J185" i="4"/>
  <c r="BI181" i="4"/>
  <c r="BH181" i="4"/>
  <c r="BG181" i="4"/>
  <c r="BF181" i="4"/>
  <c r="BE181" i="4"/>
  <c r="T181" i="4"/>
  <c r="R181" i="4"/>
  <c r="P181" i="4"/>
  <c r="BK181" i="4"/>
  <c r="J181" i="4"/>
  <c r="BI176" i="4"/>
  <c r="BH176" i="4"/>
  <c r="BG176" i="4"/>
  <c r="BF176" i="4"/>
  <c r="BE176" i="4"/>
  <c r="T176" i="4"/>
  <c r="R176" i="4"/>
  <c r="P176" i="4"/>
  <c r="BK176" i="4"/>
  <c r="J176" i="4"/>
  <c r="BI172" i="4"/>
  <c r="BH172" i="4"/>
  <c r="BG172" i="4"/>
  <c r="BF172" i="4"/>
  <c r="BE172" i="4"/>
  <c r="T172" i="4"/>
  <c r="R172" i="4"/>
  <c r="P172" i="4"/>
  <c r="BK172" i="4"/>
  <c r="J172" i="4"/>
  <c r="BI167" i="4"/>
  <c r="BH167" i="4"/>
  <c r="BG167" i="4"/>
  <c r="BF167" i="4"/>
  <c r="BE167" i="4"/>
  <c r="T167" i="4"/>
  <c r="R167" i="4"/>
  <c r="P167" i="4"/>
  <c r="BK167" i="4"/>
  <c r="J167" i="4"/>
  <c r="BI161" i="4"/>
  <c r="BH161" i="4"/>
  <c r="BG161" i="4"/>
  <c r="BF161" i="4"/>
  <c r="BE161" i="4"/>
  <c r="T161" i="4"/>
  <c r="R161" i="4"/>
  <c r="P161" i="4"/>
  <c r="BK161" i="4"/>
  <c r="J161" i="4"/>
  <c r="BI155" i="4"/>
  <c r="BH155" i="4"/>
  <c r="BG155" i="4"/>
  <c r="BF155" i="4"/>
  <c r="BE155" i="4"/>
  <c r="T155" i="4"/>
  <c r="R155" i="4"/>
  <c r="P155" i="4"/>
  <c r="BK155" i="4"/>
  <c r="J155" i="4"/>
  <c r="BI149" i="4"/>
  <c r="BH149" i="4"/>
  <c r="BG149" i="4"/>
  <c r="BF149" i="4"/>
  <c r="BE149" i="4"/>
  <c r="T149" i="4"/>
  <c r="R149" i="4"/>
  <c r="P149" i="4"/>
  <c r="BK149" i="4"/>
  <c r="J149" i="4"/>
  <c r="BI143" i="4"/>
  <c r="BH143" i="4"/>
  <c r="BG143" i="4"/>
  <c r="BF143" i="4"/>
  <c r="BE143" i="4"/>
  <c r="T143" i="4"/>
  <c r="R143" i="4"/>
  <c r="P143" i="4"/>
  <c r="BK143" i="4"/>
  <c r="J143" i="4"/>
  <c r="BI137" i="4"/>
  <c r="BH137" i="4"/>
  <c r="BG137" i="4"/>
  <c r="BF137" i="4"/>
  <c r="BE137" i="4"/>
  <c r="T137" i="4"/>
  <c r="R137" i="4"/>
  <c r="P137" i="4"/>
  <c r="BK137" i="4"/>
  <c r="J137" i="4"/>
  <c r="BI129" i="4"/>
  <c r="BH129" i="4"/>
  <c r="BG129" i="4"/>
  <c r="BF129" i="4"/>
  <c r="BE129" i="4"/>
  <c r="T129" i="4"/>
  <c r="R129" i="4"/>
  <c r="P129" i="4"/>
  <c r="BK129" i="4"/>
  <c r="J129" i="4"/>
  <c r="BI120" i="4"/>
  <c r="BH120" i="4"/>
  <c r="BG120" i="4"/>
  <c r="BF120" i="4"/>
  <c r="BE120" i="4"/>
  <c r="T120" i="4"/>
  <c r="R120" i="4"/>
  <c r="P120" i="4"/>
  <c r="BK120" i="4"/>
  <c r="J120" i="4"/>
  <c r="BI114" i="4"/>
  <c r="BH114" i="4"/>
  <c r="BG114" i="4"/>
  <c r="BF114" i="4"/>
  <c r="BE114" i="4"/>
  <c r="T114" i="4"/>
  <c r="R114" i="4"/>
  <c r="P114" i="4"/>
  <c r="BK114" i="4"/>
  <c r="J114" i="4"/>
  <c r="BI108" i="4"/>
  <c r="BH108" i="4"/>
  <c r="BG108" i="4"/>
  <c r="BF108" i="4"/>
  <c r="BE108" i="4"/>
  <c r="T108" i="4"/>
  <c r="R108" i="4"/>
  <c r="P108" i="4"/>
  <c r="BK108" i="4"/>
  <c r="J108" i="4"/>
  <c r="BI102" i="4"/>
  <c r="BH102" i="4"/>
  <c r="BG102" i="4"/>
  <c r="BF102" i="4"/>
  <c r="BE102" i="4"/>
  <c r="T102" i="4"/>
  <c r="R102" i="4"/>
  <c r="P102" i="4"/>
  <c r="BK102" i="4"/>
  <c r="J102" i="4"/>
  <c r="BI96" i="4"/>
  <c r="BH96" i="4"/>
  <c r="BG96" i="4"/>
  <c r="BF96" i="4"/>
  <c r="BE96" i="4"/>
  <c r="T96" i="4"/>
  <c r="R96" i="4"/>
  <c r="P96" i="4"/>
  <c r="BK96" i="4"/>
  <c r="J96" i="4"/>
  <c r="BI90" i="4"/>
  <c r="F34" i="4" s="1"/>
  <c r="BD54" i="1" s="1"/>
  <c r="BH90" i="4"/>
  <c r="F33" i="4" s="1"/>
  <c r="BC54" i="1" s="1"/>
  <c r="BG90" i="4"/>
  <c r="F32" i="4" s="1"/>
  <c r="BB54" i="1" s="1"/>
  <c r="BF90" i="4"/>
  <c r="F31" i="4" s="1"/>
  <c r="BA54" i="1" s="1"/>
  <c r="BE90" i="4"/>
  <c r="T90" i="4"/>
  <c r="T89" i="4" s="1"/>
  <c r="T88" i="4" s="1"/>
  <c r="T87" i="4" s="1"/>
  <c r="R90" i="4"/>
  <c r="R89" i="4" s="1"/>
  <c r="R88" i="4" s="1"/>
  <c r="R87" i="4" s="1"/>
  <c r="P90" i="4"/>
  <c r="P89" i="4" s="1"/>
  <c r="P88" i="4" s="1"/>
  <c r="P87" i="4" s="1"/>
  <c r="AU54" i="1" s="1"/>
  <c r="BK90" i="4"/>
  <c r="BK89" i="4" s="1"/>
  <c r="J90" i="4"/>
  <c r="J83" i="4"/>
  <c r="F83" i="4"/>
  <c r="F81" i="4"/>
  <c r="E79" i="4"/>
  <c r="E77" i="4"/>
  <c r="J51" i="4"/>
  <c r="J49" i="4"/>
  <c r="F49" i="4"/>
  <c r="E47" i="4"/>
  <c r="J18" i="4"/>
  <c r="E18" i="4"/>
  <c r="F52" i="4" s="1"/>
  <c r="J17" i="4"/>
  <c r="J15" i="4"/>
  <c r="E15" i="4"/>
  <c r="F51" i="4" s="1"/>
  <c r="J14" i="4"/>
  <c r="J12" i="4"/>
  <c r="J81" i="4" s="1"/>
  <c r="E7" i="4"/>
  <c r="E45" i="4" s="1"/>
  <c r="R518" i="3"/>
  <c r="R517" i="3" s="1"/>
  <c r="BK517" i="3"/>
  <c r="J517" i="3" s="1"/>
  <c r="J66" i="3" s="1"/>
  <c r="R514" i="3"/>
  <c r="J514" i="3"/>
  <c r="J65" i="3" s="1"/>
  <c r="T477" i="3"/>
  <c r="P477" i="3"/>
  <c r="R445" i="3"/>
  <c r="T438" i="3"/>
  <c r="P438" i="3"/>
  <c r="BK438" i="3"/>
  <c r="J438" i="3" s="1"/>
  <c r="J62" i="3" s="1"/>
  <c r="J391" i="3"/>
  <c r="J61" i="3" s="1"/>
  <c r="P339" i="3"/>
  <c r="R311" i="3"/>
  <c r="T89" i="3"/>
  <c r="AY53" i="1"/>
  <c r="AX53" i="1"/>
  <c r="BI542" i="3"/>
  <c r="BH542" i="3"/>
  <c r="BG542" i="3"/>
  <c r="BF542" i="3"/>
  <c r="T542" i="3"/>
  <c r="R542" i="3"/>
  <c r="P542" i="3"/>
  <c r="BK542" i="3"/>
  <c r="J542" i="3"/>
  <c r="BE542" i="3" s="1"/>
  <c r="BI537" i="3"/>
  <c r="BH537" i="3"/>
  <c r="BG537" i="3"/>
  <c r="BF537" i="3"/>
  <c r="T537" i="3"/>
  <c r="R537" i="3"/>
  <c r="P537" i="3"/>
  <c r="BK537" i="3"/>
  <c r="J537" i="3"/>
  <c r="BE537" i="3" s="1"/>
  <c r="BI528" i="3"/>
  <c r="BH528" i="3"/>
  <c r="BG528" i="3"/>
  <c r="BF528" i="3"/>
  <c r="T528" i="3"/>
  <c r="R528" i="3"/>
  <c r="P528" i="3"/>
  <c r="BK528" i="3"/>
  <c r="J528" i="3"/>
  <c r="BE528" i="3" s="1"/>
  <c r="BI519" i="3"/>
  <c r="BH519" i="3"/>
  <c r="BG519" i="3"/>
  <c r="BF519" i="3"/>
  <c r="T519" i="3"/>
  <c r="T518" i="3" s="1"/>
  <c r="T517" i="3" s="1"/>
  <c r="R519" i="3"/>
  <c r="P519" i="3"/>
  <c r="P518" i="3" s="1"/>
  <c r="P517" i="3" s="1"/>
  <c r="BK519" i="3"/>
  <c r="BK518" i="3" s="1"/>
  <c r="J518" i="3" s="1"/>
  <c r="J67" i="3" s="1"/>
  <c r="J519" i="3"/>
  <c r="BE519" i="3" s="1"/>
  <c r="BI515" i="3"/>
  <c r="BH515" i="3"/>
  <c r="BG515" i="3"/>
  <c r="BF515" i="3"/>
  <c r="T515" i="3"/>
  <c r="T514" i="3" s="1"/>
  <c r="R515" i="3"/>
  <c r="P515" i="3"/>
  <c r="P514" i="3" s="1"/>
  <c r="BK515" i="3"/>
  <c r="BK514" i="3" s="1"/>
  <c r="J515" i="3"/>
  <c r="BE515" i="3" s="1"/>
  <c r="BI508" i="3"/>
  <c r="BH508" i="3"/>
  <c r="BG508" i="3"/>
  <c r="BF508" i="3"/>
  <c r="BE508" i="3"/>
  <c r="T508" i="3"/>
  <c r="R508" i="3"/>
  <c r="P508" i="3"/>
  <c r="BK508" i="3"/>
  <c r="J508" i="3"/>
  <c r="BI502" i="3"/>
  <c r="BH502" i="3"/>
  <c r="BG502" i="3"/>
  <c r="BF502" i="3"/>
  <c r="BE502" i="3"/>
  <c r="T502" i="3"/>
  <c r="R502" i="3"/>
  <c r="P502" i="3"/>
  <c r="BK502" i="3"/>
  <c r="J502" i="3"/>
  <c r="BI496" i="3"/>
  <c r="BH496" i="3"/>
  <c r="BG496" i="3"/>
  <c r="BF496" i="3"/>
  <c r="BE496" i="3"/>
  <c r="T496" i="3"/>
  <c r="R496" i="3"/>
  <c r="P496" i="3"/>
  <c r="BK496" i="3"/>
  <c r="J496" i="3"/>
  <c r="BI490" i="3"/>
  <c r="BH490" i="3"/>
  <c r="BG490" i="3"/>
  <c r="BF490" i="3"/>
  <c r="BE490" i="3"/>
  <c r="T490" i="3"/>
  <c r="R490" i="3"/>
  <c r="P490" i="3"/>
  <c r="BK490" i="3"/>
  <c r="J490" i="3"/>
  <c r="BI484" i="3"/>
  <c r="BH484" i="3"/>
  <c r="BG484" i="3"/>
  <c r="BF484" i="3"/>
  <c r="BE484" i="3"/>
  <c r="T484" i="3"/>
  <c r="R484" i="3"/>
  <c r="P484" i="3"/>
  <c r="BK484" i="3"/>
  <c r="J484" i="3"/>
  <c r="BI478" i="3"/>
  <c r="BH478" i="3"/>
  <c r="BG478" i="3"/>
  <c r="BF478" i="3"/>
  <c r="BE478" i="3"/>
  <c r="T478" i="3"/>
  <c r="R478" i="3"/>
  <c r="R477" i="3" s="1"/>
  <c r="P478" i="3"/>
  <c r="BK478" i="3"/>
  <c r="BK477" i="3" s="1"/>
  <c r="J477" i="3" s="1"/>
  <c r="J64" i="3" s="1"/>
  <c r="J478" i="3"/>
  <c r="BI469" i="3"/>
  <c r="BH469" i="3"/>
  <c r="BG469" i="3"/>
  <c r="BF469" i="3"/>
  <c r="T469" i="3"/>
  <c r="R469" i="3"/>
  <c r="P469" i="3"/>
  <c r="BK469" i="3"/>
  <c r="J469" i="3"/>
  <c r="BE469" i="3" s="1"/>
  <c r="BI463" i="3"/>
  <c r="BH463" i="3"/>
  <c r="BG463" i="3"/>
  <c r="BF463" i="3"/>
  <c r="T463" i="3"/>
  <c r="R463" i="3"/>
  <c r="P463" i="3"/>
  <c r="BK463" i="3"/>
  <c r="J463" i="3"/>
  <c r="BE463" i="3" s="1"/>
  <c r="BI457" i="3"/>
  <c r="BH457" i="3"/>
  <c r="BG457" i="3"/>
  <c r="BF457" i="3"/>
  <c r="T457" i="3"/>
  <c r="R457" i="3"/>
  <c r="P457" i="3"/>
  <c r="BK457" i="3"/>
  <c r="J457" i="3"/>
  <c r="BE457" i="3" s="1"/>
  <c r="BI452" i="3"/>
  <c r="BH452" i="3"/>
  <c r="BG452" i="3"/>
  <c r="BF452" i="3"/>
  <c r="T452" i="3"/>
  <c r="R452" i="3"/>
  <c r="P452" i="3"/>
  <c r="BK452" i="3"/>
  <c r="J452" i="3"/>
  <c r="BE452" i="3" s="1"/>
  <c r="BI446" i="3"/>
  <c r="BH446" i="3"/>
  <c r="BG446" i="3"/>
  <c r="BF446" i="3"/>
  <c r="T446" i="3"/>
  <c r="T445" i="3" s="1"/>
  <c r="R446" i="3"/>
  <c r="P446" i="3"/>
  <c r="P445" i="3" s="1"/>
  <c r="BK446" i="3"/>
  <c r="BK445" i="3" s="1"/>
  <c r="J445" i="3" s="1"/>
  <c r="J63" i="3" s="1"/>
  <c r="J446" i="3"/>
  <c r="BE446" i="3" s="1"/>
  <c r="BI439" i="3"/>
  <c r="BH439" i="3"/>
  <c r="BG439" i="3"/>
  <c r="BF439" i="3"/>
  <c r="BE439" i="3"/>
  <c r="T439" i="3"/>
  <c r="R439" i="3"/>
  <c r="R438" i="3" s="1"/>
  <c r="P439" i="3"/>
  <c r="BK439" i="3"/>
  <c r="J439" i="3"/>
  <c r="BI428" i="3"/>
  <c r="BH428" i="3"/>
  <c r="BG428" i="3"/>
  <c r="BF428" i="3"/>
  <c r="T428" i="3"/>
  <c r="R428" i="3"/>
  <c r="P428" i="3"/>
  <c r="BK428" i="3"/>
  <c r="J428" i="3"/>
  <c r="BE428" i="3" s="1"/>
  <c r="BI422" i="3"/>
  <c r="BH422" i="3"/>
  <c r="BG422" i="3"/>
  <c r="BF422" i="3"/>
  <c r="T422" i="3"/>
  <c r="R422" i="3"/>
  <c r="P422" i="3"/>
  <c r="BK422" i="3"/>
  <c r="J422" i="3"/>
  <c r="BE422" i="3" s="1"/>
  <c r="BI416" i="3"/>
  <c r="BH416" i="3"/>
  <c r="BG416" i="3"/>
  <c r="BF416" i="3"/>
  <c r="T416" i="3"/>
  <c r="R416" i="3"/>
  <c r="P416" i="3"/>
  <c r="BK416" i="3"/>
  <c r="J416" i="3"/>
  <c r="BE416" i="3" s="1"/>
  <c r="BI410" i="3"/>
  <c r="BH410" i="3"/>
  <c r="BG410" i="3"/>
  <c r="BF410" i="3"/>
  <c r="T410" i="3"/>
  <c r="R410" i="3"/>
  <c r="P410" i="3"/>
  <c r="BK410" i="3"/>
  <c r="J410" i="3"/>
  <c r="BE410" i="3" s="1"/>
  <c r="BI404" i="3"/>
  <c r="BH404" i="3"/>
  <c r="BG404" i="3"/>
  <c r="BF404" i="3"/>
  <c r="T404" i="3"/>
  <c r="R404" i="3"/>
  <c r="P404" i="3"/>
  <c r="BK404" i="3"/>
  <c r="J404" i="3"/>
  <c r="BE404" i="3" s="1"/>
  <c r="BI398" i="3"/>
  <c r="BH398" i="3"/>
  <c r="BG398" i="3"/>
  <c r="BF398" i="3"/>
  <c r="T398" i="3"/>
  <c r="R398" i="3"/>
  <c r="P398" i="3"/>
  <c r="BK398" i="3"/>
  <c r="J398" i="3"/>
  <c r="BE398" i="3" s="1"/>
  <c r="BI392" i="3"/>
  <c r="BH392" i="3"/>
  <c r="BG392" i="3"/>
  <c r="BF392" i="3"/>
  <c r="T392" i="3"/>
  <c r="T391" i="3" s="1"/>
  <c r="R392" i="3"/>
  <c r="R391" i="3" s="1"/>
  <c r="P392" i="3"/>
  <c r="P391" i="3" s="1"/>
  <c r="BK392" i="3"/>
  <c r="BK391" i="3" s="1"/>
  <c r="J392" i="3"/>
  <c r="BE392" i="3" s="1"/>
  <c r="BI383" i="3"/>
  <c r="BH383" i="3"/>
  <c r="BG383" i="3"/>
  <c r="BF383" i="3"/>
  <c r="BE383" i="3"/>
  <c r="T383" i="3"/>
  <c r="R383" i="3"/>
  <c r="P383" i="3"/>
  <c r="BK383" i="3"/>
  <c r="J383" i="3"/>
  <c r="BI378" i="3"/>
  <c r="BH378" i="3"/>
  <c r="BG378" i="3"/>
  <c r="BF378" i="3"/>
  <c r="BE378" i="3"/>
  <c r="T378" i="3"/>
  <c r="R378" i="3"/>
  <c r="P378" i="3"/>
  <c r="BK378" i="3"/>
  <c r="J378" i="3"/>
  <c r="BI370" i="3"/>
  <c r="BH370" i="3"/>
  <c r="BG370" i="3"/>
  <c r="BF370" i="3"/>
  <c r="BE370" i="3"/>
  <c r="T370" i="3"/>
  <c r="R370" i="3"/>
  <c r="P370" i="3"/>
  <c r="BK370" i="3"/>
  <c r="J370" i="3"/>
  <c r="BI363" i="3"/>
  <c r="BH363" i="3"/>
  <c r="BG363" i="3"/>
  <c r="BF363" i="3"/>
  <c r="BE363" i="3"/>
  <c r="T363" i="3"/>
  <c r="R363" i="3"/>
  <c r="P363" i="3"/>
  <c r="BK363" i="3"/>
  <c r="J363" i="3"/>
  <c r="BI357" i="3"/>
  <c r="BH357" i="3"/>
  <c r="BG357" i="3"/>
  <c r="BF357" i="3"/>
  <c r="BE357" i="3"/>
  <c r="T357" i="3"/>
  <c r="R357" i="3"/>
  <c r="P357" i="3"/>
  <c r="BK357" i="3"/>
  <c r="J357" i="3"/>
  <c r="BI351" i="3"/>
  <c r="BH351" i="3"/>
  <c r="BG351" i="3"/>
  <c r="BF351" i="3"/>
  <c r="BE351" i="3"/>
  <c r="T351" i="3"/>
  <c r="R351" i="3"/>
  <c r="P351" i="3"/>
  <c r="BK351" i="3"/>
  <c r="J351" i="3"/>
  <c r="BI346" i="3"/>
  <c r="BH346" i="3"/>
  <c r="BG346" i="3"/>
  <c r="BF346" i="3"/>
  <c r="BE346" i="3"/>
  <c r="T346" i="3"/>
  <c r="R346" i="3"/>
  <c r="P346" i="3"/>
  <c r="BK346" i="3"/>
  <c r="J346" i="3"/>
  <c r="BI340" i="3"/>
  <c r="BH340" i="3"/>
  <c r="BG340" i="3"/>
  <c r="BF340" i="3"/>
  <c r="BE340" i="3"/>
  <c r="T340" i="3"/>
  <c r="T339" i="3" s="1"/>
  <c r="R340" i="3"/>
  <c r="R339" i="3" s="1"/>
  <c r="P340" i="3"/>
  <c r="BK340" i="3"/>
  <c r="BK339" i="3" s="1"/>
  <c r="J339" i="3" s="1"/>
  <c r="J60" i="3" s="1"/>
  <c r="J340" i="3"/>
  <c r="BI333" i="3"/>
  <c r="BH333" i="3"/>
  <c r="BG333" i="3"/>
  <c r="BF333" i="3"/>
  <c r="T333" i="3"/>
  <c r="R333" i="3"/>
  <c r="P333" i="3"/>
  <c r="BK333" i="3"/>
  <c r="J333" i="3"/>
  <c r="BE333" i="3" s="1"/>
  <c r="BI327" i="3"/>
  <c r="BH327" i="3"/>
  <c r="BG327" i="3"/>
  <c r="BF327" i="3"/>
  <c r="T327" i="3"/>
  <c r="R327" i="3"/>
  <c r="P327" i="3"/>
  <c r="BK327" i="3"/>
  <c r="J327" i="3"/>
  <c r="BE327" i="3" s="1"/>
  <c r="BI322" i="3"/>
  <c r="BH322" i="3"/>
  <c r="BG322" i="3"/>
  <c r="BF322" i="3"/>
  <c r="T322" i="3"/>
  <c r="R322" i="3"/>
  <c r="P322" i="3"/>
  <c r="BK322" i="3"/>
  <c r="J322" i="3"/>
  <c r="BE322" i="3" s="1"/>
  <c r="BI312" i="3"/>
  <c r="BH312" i="3"/>
  <c r="BG312" i="3"/>
  <c r="BF312" i="3"/>
  <c r="T312" i="3"/>
  <c r="T311" i="3" s="1"/>
  <c r="R312" i="3"/>
  <c r="P312" i="3"/>
  <c r="P311" i="3" s="1"/>
  <c r="BK312" i="3"/>
  <c r="BK311" i="3" s="1"/>
  <c r="J311" i="3" s="1"/>
  <c r="J59" i="3" s="1"/>
  <c r="J312" i="3"/>
  <c r="BE312" i="3" s="1"/>
  <c r="BI305" i="3"/>
  <c r="BH305" i="3"/>
  <c r="BG305" i="3"/>
  <c r="BF305" i="3"/>
  <c r="BE305" i="3"/>
  <c r="T305" i="3"/>
  <c r="R305" i="3"/>
  <c r="P305" i="3"/>
  <c r="BK305" i="3"/>
  <c r="J305" i="3"/>
  <c r="BI301" i="3"/>
  <c r="BH301" i="3"/>
  <c r="BG301" i="3"/>
  <c r="BF301" i="3"/>
  <c r="BE301" i="3"/>
  <c r="T301" i="3"/>
  <c r="R301" i="3"/>
  <c r="P301" i="3"/>
  <c r="BK301" i="3"/>
  <c r="J301" i="3"/>
  <c r="BI295" i="3"/>
  <c r="BH295" i="3"/>
  <c r="BG295" i="3"/>
  <c r="BF295" i="3"/>
  <c r="BE295" i="3"/>
  <c r="T295" i="3"/>
  <c r="R295" i="3"/>
  <c r="P295" i="3"/>
  <c r="BK295" i="3"/>
  <c r="J295" i="3"/>
  <c r="BI289" i="3"/>
  <c r="BH289" i="3"/>
  <c r="BG289" i="3"/>
  <c r="BF289" i="3"/>
  <c r="BE289" i="3"/>
  <c r="T289" i="3"/>
  <c r="R289" i="3"/>
  <c r="P289" i="3"/>
  <c r="BK289" i="3"/>
  <c r="J289" i="3"/>
  <c r="BI283" i="3"/>
  <c r="BH283" i="3"/>
  <c r="BG283" i="3"/>
  <c r="BF283" i="3"/>
  <c r="BE283" i="3"/>
  <c r="T283" i="3"/>
  <c r="R283" i="3"/>
  <c r="P283" i="3"/>
  <c r="BK283" i="3"/>
  <c r="J283" i="3"/>
  <c r="BI275" i="3"/>
  <c r="BH275" i="3"/>
  <c r="BG275" i="3"/>
  <c r="BF275" i="3"/>
  <c r="BE275" i="3"/>
  <c r="T275" i="3"/>
  <c r="R275" i="3"/>
  <c r="P275" i="3"/>
  <c r="BK275" i="3"/>
  <c r="J275" i="3"/>
  <c r="BI271" i="3"/>
  <c r="BH271" i="3"/>
  <c r="BG271" i="3"/>
  <c r="BF271" i="3"/>
  <c r="BE271" i="3"/>
  <c r="T271" i="3"/>
  <c r="R271" i="3"/>
  <c r="P271" i="3"/>
  <c r="BK271" i="3"/>
  <c r="J271" i="3"/>
  <c r="BI262" i="3"/>
  <c r="BH262" i="3"/>
  <c r="BG262" i="3"/>
  <c r="BF262" i="3"/>
  <c r="BE262" i="3"/>
  <c r="T262" i="3"/>
  <c r="R262" i="3"/>
  <c r="P262" i="3"/>
  <c r="BK262" i="3"/>
  <c r="J262" i="3"/>
  <c r="BI256" i="3"/>
  <c r="BH256" i="3"/>
  <c r="BG256" i="3"/>
  <c r="BF256" i="3"/>
  <c r="BE256" i="3"/>
  <c r="T256" i="3"/>
  <c r="R256" i="3"/>
  <c r="P256" i="3"/>
  <c r="BK256" i="3"/>
  <c r="J256" i="3"/>
  <c r="BI248" i="3"/>
  <c r="BH248" i="3"/>
  <c r="BG248" i="3"/>
  <c r="BF248" i="3"/>
  <c r="BE248" i="3"/>
  <c r="T248" i="3"/>
  <c r="R248" i="3"/>
  <c r="P248" i="3"/>
  <c r="BK248" i="3"/>
  <c r="J248" i="3"/>
  <c r="BI242" i="3"/>
  <c r="BH242" i="3"/>
  <c r="BG242" i="3"/>
  <c r="BF242" i="3"/>
  <c r="BE242" i="3"/>
  <c r="T242" i="3"/>
  <c r="R242" i="3"/>
  <c r="P242" i="3"/>
  <c r="BK242" i="3"/>
  <c r="J242" i="3"/>
  <c r="BI233" i="3"/>
  <c r="BH233" i="3"/>
  <c r="BG233" i="3"/>
  <c r="BF233" i="3"/>
  <c r="BE233" i="3"/>
  <c r="T233" i="3"/>
  <c r="R233" i="3"/>
  <c r="P233" i="3"/>
  <c r="BK233" i="3"/>
  <c r="J233" i="3"/>
  <c r="BI225" i="3"/>
  <c r="BH225" i="3"/>
  <c r="BG225" i="3"/>
  <c r="BF225" i="3"/>
  <c r="BE225" i="3"/>
  <c r="T225" i="3"/>
  <c r="R225" i="3"/>
  <c r="P225" i="3"/>
  <c r="BK225" i="3"/>
  <c r="J225" i="3"/>
  <c r="BI215" i="3"/>
  <c r="BH215" i="3"/>
  <c r="BG215" i="3"/>
  <c r="BF215" i="3"/>
  <c r="BE215" i="3"/>
  <c r="T215" i="3"/>
  <c r="R215" i="3"/>
  <c r="P215" i="3"/>
  <c r="BK215" i="3"/>
  <c r="J215" i="3"/>
  <c r="BI209" i="3"/>
  <c r="BH209" i="3"/>
  <c r="BG209" i="3"/>
  <c r="BF209" i="3"/>
  <c r="BE209" i="3"/>
  <c r="T209" i="3"/>
  <c r="R209" i="3"/>
  <c r="P209" i="3"/>
  <c r="BK209" i="3"/>
  <c r="J209" i="3"/>
  <c r="BI203" i="3"/>
  <c r="BH203" i="3"/>
  <c r="BG203" i="3"/>
  <c r="BF203" i="3"/>
  <c r="BE203" i="3"/>
  <c r="T203" i="3"/>
  <c r="R203" i="3"/>
  <c r="P203" i="3"/>
  <c r="BK203" i="3"/>
  <c r="J203" i="3"/>
  <c r="BI198" i="3"/>
  <c r="BH198" i="3"/>
  <c r="BG198" i="3"/>
  <c r="BF198" i="3"/>
  <c r="BE198" i="3"/>
  <c r="T198" i="3"/>
  <c r="R198" i="3"/>
  <c r="P198" i="3"/>
  <c r="BK198" i="3"/>
  <c r="J198" i="3"/>
  <c r="BI191" i="3"/>
  <c r="BH191" i="3"/>
  <c r="BG191" i="3"/>
  <c r="BF191" i="3"/>
  <c r="BE191" i="3"/>
  <c r="T191" i="3"/>
  <c r="R191" i="3"/>
  <c r="P191" i="3"/>
  <c r="BK191" i="3"/>
  <c r="J191" i="3"/>
  <c r="BI185" i="3"/>
  <c r="BH185" i="3"/>
  <c r="BG185" i="3"/>
  <c r="BF185" i="3"/>
  <c r="BE185" i="3"/>
  <c r="T185" i="3"/>
  <c r="R185" i="3"/>
  <c r="P185" i="3"/>
  <c r="BK185" i="3"/>
  <c r="J185" i="3"/>
  <c r="BI181" i="3"/>
  <c r="BH181" i="3"/>
  <c r="BG181" i="3"/>
  <c r="BF181" i="3"/>
  <c r="BE181" i="3"/>
  <c r="T181" i="3"/>
  <c r="R181" i="3"/>
  <c r="P181" i="3"/>
  <c r="BK181" i="3"/>
  <c r="J181" i="3"/>
  <c r="BI176" i="3"/>
  <c r="BH176" i="3"/>
  <c r="BG176" i="3"/>
  <c r="BF176" i="3"/>
  <c r="BE176" i="3"/>
  <c r="T176" i="3"/>
  <c r="R176" i="3"/>
  <c r="P176" i="3"/>
  <c r="BK176" i="3"/>
  <c r="J176" i="3"/>
  <c r="BI172" i="3"/>
  <c r="BH172" i="3"/>
  <c r="BG172" i="3"/>
  <c r="BF172" i="3"/>
  <c r="BE172" i="3"/>
  <c r="T172" i="3"/>
  <c r="R172" i="3"/>
  <c r="P172" i="3"/>
  <c r="BK172" i="3"/>
  <c r="J172" i="3"/>
  <c r="BI167" i="3"/>
  <c r="BH167" i="3"/>
  <c r="BG167" i="3"/>
  <c r="BF167" i="3"/>
  <c r="BE167" i="3"/>
  <c r="T167" i="3"/>
  <c r="R167" i="3"/>
  <c r="P167" i="3"/>
  <c r="BK167" i="3"/>
  <c r="J167" i="3"/>
  <c r="BI161" i="3"/>
  <c r="BH161" i="3"/>
  <c r="BG161" i="3"/>
  <c r="BF161" i="3"/>
  <c r="BE161" i="3"/>
  <c r="T161" i="3"/>
  <c r="R161" i="3"/>
  <c r="P161" i="3"/>
  <c r="BK161" i="3"/>
  <c r="J161" i="3"/>
  <c r="BI155" i="3"/>
  <c r="BH155" i="3"/>
  <c r="BG155" i="3"/>
  <c r="BF155" i="3"/>
  <c r="BE155" i="3"/>
  <c r="T155" i="3"/>
  <c r="R155" i="3"/>
  <c r="P155" i="3"/>
  <c r="BK155" i="3"/>
  <c r="J155" i="3"/>
  <c r="BI149" i="3"/>
  <c r="BH149" i="3"/>
  <c r="BG149" i="3"/>
  <c r="BF149" i="3"/>
  <c r="BE149" i="3"/>
  <c r="T149" i="3"/>
  <c r="R149" i="3"/>
  <c r="P149" i="3"/>
  <c r="BK149" i="3"/>
  <c r="J149" i="3"/>
  <c r="BI143" i="3"/>
  <c r="BH143" i="3"/>
  <c r="BG143" i="3"/>
  <c r="BF143" i="3"/>
  <c r="BE143" i="3"/>
  <c r="T143" i="3"/>
  <c r="R143" i="3"/>
  <c r="P143" i="3"/>
  <c r="BK143" i="3"/>
  <c r="J143" i="3"/>
  <c r="BI137" i="3"/>
  <c r="BH137" i="3"/>
  <c r="BG137" i="3"/>
  <c r="BF137" i="3"/>
  <c r="BE137" i="3"/>
  <c r="T137" i="3"/>
  <c r="R137" i="3"/>
  <c r="P137" i="3"/>
  <c r="BK137" i="3"/>
  <c r="J137" i="3"/>
  <c r="BI129" i="3"/>
  <c r="BH129" i="3"/>
  <c r="BG129" i="3"/>
  <c r="BF129" i="3"/>
  <c r="BE129" i="3"/>
  <c r="T129" i="3"/>
  <c r="R129" i="3"/>
  <c r="P129" i="3"/>
  <c r="BK129" i="3"/>
  <c r="J129" i="3"/>
  <c r="BI120" i="3"/>
  <c r="BH120" i="3"/>
  <c r="BG120" i="3"/>
  <c r="BF120" i="3"/>
  <c r="BE120" i="3"/>
  <c r="T120" i="3"/>
  <c r="R120" i="3"/>
  <c r="P120" i="3"/>
  <c r="BK120" i="3"/>
  <c r="J120" i="3"/>
  <c r="BI114" i="3"/>
  <c r="BH114" i="3"/>
  <c r="BG114" i="3"/>
  <c r="BF114" i="3"/>
  <c r="BE114" i="3"/>
  <c r="T114" i="3"/>
  <c r="R114" i="3"/>
  <c r="P114" i="3"/>
  <c r="BK114" i="3"/>
  <c r="J114" i="3"/>
  <c r="BI108" i="3"/>
  <c r="BH108" i="3"/>
  <c r="BG108" i="3"/>
  <c r="BF108" i="3"/>
  <c r="BE108" i="3"/>
  <c r="T108" i="3"/>
  <c r="R108" i="3"/>
  <c r="P108" i="3"/>
  <c r="BK108" i="3"/>
  <c r="J108" i="3"/>
  <c r="BI102" i="3"/>
  <c r="BH102" i="3"/>
  <c r="BG102" i="3"/>
  <c r="BF102" i="3"/>
  <c r="BE102" i="3"/>
  <c r="T102" i="3"/>
  <c r="R102" i="3"/>
  <c r="P102" i="3"/>
  <c r="BK102" i="3"/>
  <c r="J102" i="3"/>
  <c r="BI96" i="3"/>
  <c r="BH96" i="3"/>
  <c r="BG96" i="3"/>
  <c r="BF96" i="3"/>
  <c r="BE96" i="3"/>
  <c r="T96" i="3"/>
  <c r="R96" i="3"/>
  <c r="P96" i="3"/>
  <c r="BK96" i="3"/>
  <c r="J96" i="3"/>
  <c r="BI90" i="3"/>
  <c r="F34" i="3" s="1"/>
  <c r="BD53" i="1" s="1"/>
  <c r="BH90" i="3"/>
  <c r="BG90" i="3"/>
  <c r="F32" i="3" s="1"/>
  <c r="BB53" i="1" s="1"/>
  <c r="BF90" i="3"/>
  <c r="BE90" i="3"/>
  <c r="T90" i="3"/>
  <c r="R90" i="3"/>
  <c r="R89" i="3" s="1"/>
  <c r="R88" i="3" s="1"/>
  <c r="R87" i="3" s="1"/>
  <c r="P90" i="3"/>
  <c r="P89" i="3" s="1"/>
  <c r="P88" i="3" s="1"/>
  <c r="P87" i="3" s="1"/>
  <c r="AU53" i="1" s="1"/>
  <c r="BK90" i="3"/>
  <c r="BK89" i="3" s="1"/>
  <c r="J90" i="3"/>
  <c r="J83" i="3"/>
  <c r="F83" i="3"/>
  <c r="F81" i="3"/>
  <c r="E79" i="3"/>
  <c r="J51" i="3"/>
  <c r="J49" i="3"/>
  <c r="F49" i="3"/>
  <c r="E47" i="3"/>
  <c r="J18" i="3"/>
  <c r="E18" i="3"/>
  <c r="F52" i="3" s="1"/>
  <c r="J17" i="3"/>
  <c r="J15" i="3"/>
  <c r="E15" i="3"/>
  <c r="F51" i="3" s="1"/>
  <c r="J14" i="3"/>
  <c r="J12" i="3"/>
  <c r="J81" i="3" s="1"/>
  <c r="E7" i="3"/>
  <c r="E45" i="3" s="1"/>
  <c r="R518" i="2"/>
  <c r="R517" i="2" s="1"/>
  <c r="R514" i="2"/>
  <c r="T477" i="2"/>
  <c r="P477" i="2"/>
  <c r="R445" i="2"/>
  <c r="T438" i="2"/>
  <c r="P438" i="2"/>
  <c r="R391" i="2"/>
  <c r="T339" i="2"/>
  <c r="P339" i="2"/>
  <c r="R311" i="2"/>
  <c r="T89" i="2"/>
  <c r="P89" i="2"/>
  <c r="AY52" i="1"/>
  <c r="AX52" i="1"/>
  <c r="BI542" i="2"/>
  <c r="BH542" i="2"/>
  <c r="BG542" i="2"/>
  <c r="BF542" i="2"/>
  <c r="T542" i="2"/>
  <c r="R542" i="2"/>
  <c r="P542" i="2"/>
  <c r="BK542" i="2"/>
  <c r="J542" i="2"/>
  <c r="BE542" i="2" s="1"/>
  <c r="BI537" i="2"/>
  <c r="BH537" i="2"/>
  <c r="BG537" i="2"/>
  <c r="BF537" i="2"/>
  <c r="T537" i="2"/>
  <c r="R537" i="2"/>
  <c r="P537" i="2"/>
  <c r="BK537" i="2"/>
  <c r="J537" i="2"/>
  <c r="BE537" i="2" s="1"/>
  <c r="BI528" i="2"/>
  <c r="BH528" i="2"/>
  <c r="BG528" i="2"/>
  <c r="BF528" i="2"/>
  <c r="T528" i="2"/>
  <c r="R528" i="2"/>
  <c r="P528" i="2"/>
  <c r="BK528" i="2"/>
  <c r="J528" i="2"/>
  <c r="BE528" i="2" s="1"/>
  <c r="BI519" i="2"/>
  <c r="BH519" i="2"/>
  <c r="BG519" i="2"/>
  <c r="BF519" i="2"/>
  <c r="T519" i="2"/>
  <c r="T518" i="2" s="1"/>
  <c r="T517" i="2" s="1"/>
  <c r="R519" i="2"/>
  <c r="P519" i="2"/>
  <c r="P518" i="2" s="1"/>
  <c r="P517" i="2" s="1"/>
  <c r="BK519" i="2"/>
  <c r="BK518" i="2" s="1"/>
  <c r="J519" i="2"/>
  <c r="BE519" i="2" s="1"/>
  <c r="BI515" i="2"/>
  <c r="BH515" i="2"/>
  <c r="BG515" i="2"/>
  <c r="BF515" i="2"/>
  <c r="T515" i="2"/>
  <c r="T514" i="2" s="1"/>
  <c r="R515" i="2"/>
  <c r="P515" i="2"/>
  <c r="P514" i="2" s="1"/>
  <c r="BK515" i="2"/>
  <c r="BK514" i="2" s="1"/>
  <c r="J514" i="2" s="1"/>
  <c r="J65" i="2" s="1"/>
  <c r="J515" i="2"/>
  <c r="BE515" i="2" s="1"/>
  <c r="BI508" i="2"/>
  <c r="BH508" i="2"/>
  <c r="BG508" i="2"/>
  <c r="BF508" i="2"/>
  <c r="BE508" i="2"/>
  <c r="T508" i="2"/>
  <c r="R508" i="2"/>
  <c r="P508" i="2"/>
  <c r="BK508" i="2"/>
  <c r="J508" i="2"/>
  <c r="BI502" i="2"/>
  <c r="BH502" i="2"/>
  <c r="BG502" i="2"/>
  <c r="BF502" i="2"/>
  <c r="BE502" i="2"/>
  <c r="T502" i="2"/>
  <c r="R502" i="2"/>
  <c r="P502" i="2"/>
  <c r="BK502" i="2"/>
  <c r="J502" i="2"/>
  <c r="BI496" i="2"/>
  <c r="BH496" i="2"/>
  <c r="BG496" i="2"/>
  <c r="BF496" i="2"/>
  <c r="BE496" i="2"/>
  <c r="T496" i="2"/>
  <c r="R496" i="2"/>
  <c r="P496" i="2"/>
  <c r="BK496" i="2"/>
  <c r="J496" i="2"/>
  <c r="BI490" i="2"/>
  <c r="BH490" i="2"/>
  <c r="BG490" i="2"/>
  <c r="BF490" i="2"/>
  <c r="BE490" i="2"/>
  <c r="T490" i="2"/>
  <c r="R490" i="2"/>
  <c r="P490" i="2"/>
  <c r="BK490" i="2"/>
  <c r="J490" i="2"/>
  <c r="BI484" i="2"/>
  <c r="BH484" i="2"/>
  <c r="BG484" i="2"/>
  <c r="BF484" i="2"/>
  <c r="BE484" i="2"/>
  <c r="T484" i="2"/>
  <c r="R484" i="2"/>
  <c r="P484" i="2"/>
  <c r="BK484" i="2"/>
  <c r="J484" i="2"/>
  <c r="BI478" i="2"/>
  <c r="BH478" i="2"/>
  <c r="BG478" i="2"/>
  <c r="BF478" i="2"/>
  <c r="BE478" i="2"/>
  <c r="T478" i="2"/>
  <c r="R478" i="2"/>
  <c r="R477" i="2" s="1"/>
  <c r="P478" i="2"/>
  <c r="BK478" i="2"/>
  <c r="BK477" i="2" s="1"/>
  <c r="J477" i="2" s="1"/>
  <c r="J64" i="2" s="1"/>
  <c r="J478" i="2"/>
  <c r="BI469" i="2"/>
  <c r="BH469" i="2"/>
  <c r="BG469" i="2"/>
  <c r="BF469" i="2"/>
  <c r="T469" i="2"/>
  <c r="R469" i="2"/>
  <c r="P469" i="2"/>
  <c r="BK469" i="2"/>
  <c r="J469" i="2"/>
  <c r="BE469" i="2" s="1"/>
  <c r="BI463" i="2"/>
  <c r="BH463" i="2"/>
  <c r="BG463" i="2"/>
  <c r="BF463" i="2"/>
  <c r="T463" i="2"/>
  <c r="R463" i="2"/>
  <c r="P463" i="2"/>
  <c r="BK463" i="2"/>
  <c r="J463" i="2"/>
  <c r="BE463" i="2" s="1"/>
  <c r="BI457" i="2"/>
  <c r="BH457" i="2"/>
  <c r="BG457" i="2"/>
  <c r="BF457" i="2"/>
  <c r="T457" i="2"/>
  <c r="R457" i="2"/>
  <c r="P457" i="2"/>
  <c r="BK457" i="2"/>
  <c r="J457" i="2"/>
  <c r="BE457" i="2" s="1"/>
  <c r="BI452" i="2"/>
  <c r="BH452" i="2"/>
  <c r="BG452" i="2"/>
  <c r="BF452" i="2"/>
  <c r="T452" i="2"/>
  <c r="R452" i="2"/>
  <c r="P452" i="2"/>
  <c r="BK452" i="2"/>
  <c r="J452" i="2"/>
  <c r="BE452" i="2" s="1"/>
  <c r="BI446" i="2"/>
  <c r="BH446" i="2"/>
  <c r="BG446" i="2"/>
  <c r="BF446" i="2"/>
  <c r="T446" i="2"/>
  <c r="T445" i="2" s="1"/>
  <c r="R446" i="2"/>
  <c r="P446" i="2"/>
  <c r="P445" i="2" s="1"/>
  <c r="BK446" i="2"/>
  <c r="BK445" i="2" s="1"/>
  <c r="J445" i="2" s="1"/>
  <c r="J63" i="2" s="1"/>
  <c r="J446" i="2"/>
  <c r="BE446" i="2" s="1"/>
  <c r="BI439" i="2"/>
  <c r="BH439" i="2"/>
  <c r="BG439" i="2"/>
  <c r="BF439" i="2"/>
  <c r="BE439" i="2"/>
  <c r="T439" i="2"/>
  <c r="R439" i="2"/>
  <c r="R438" i="2" s="1"/>
  <c r="P439" i="2"/>
  <c r="BK439" i="2"/>
  <c r="BK438" i="2" s="1"/>
  <c r="J438" i="2" s="1"/>
  <c r="J62" i="2" s="1"/>
  <c r="J439" i="2"/>
  <c r="BI428" i="2"/>
  <c r="BH428" i="2"/>
  <c r="BG428" i="2"/>
  <c r="BF428" i="2"/>
  <c r="T428" i="2"/>
  <c r="R428" i="2"/>
  <c r="P428" i="2"/>
  <c r="BK428" i="2"/>
  <c r="J428" i="2"/>
  <c r="BE428" i="2" s="1"/>
  <c r="BI422" i="2"/>
  <c r="BH422" i="2"/>
  <c r="BG422" i="2"/>
  <c r="BF422" i="2"/>
  <c r="T422" i="2"/>
  <c r="R422" i="2"/>
  <c r="P422" i="2"/>
  <c r="BK422" i="2"/>
  <c r="J422" i="2"/>
  <c r="BE422" i="2" s="1"/>
  <c r="BI416" i="2"/>
  <c r="BH416" i="2"/>
  <c r="BG416" i="2"/>
  <c r="BF416" i="2"/>
  <c r="T416" i="2"/>
  <c r="R416" i="2"/>
  <c r="P416" i="2"/>
  <c r="BK416" i="2"/>
  <c r="J416" i="2"/>
  <c r="BE416" i="2" s="1"/>
  <c r="BI410" i="2"/>
  <c r="BH410" i="2"/>
  <c r="BG410" i="2"/>
  <c r="BF410" i="2"/>
  <c r="T410" i="2"/>
  <c r="R410" i="2"/>
  <c r="P410" i="2"/>
  <c r="BK410" i="2"/>
  <c r="J410" i="2"/>
  <c r="BE410" i="2" s="1"/>
  <c r="BI404" i="2"/>
  <c r="BH404" i="2"/>
  <c r="BG404" i="2"/>
  <c r="BF404" i="2"/>
  <c r="T404" i="2"/>
  <c r="R404" i="2"/>
  <c r="P404" i="2"/>
  <c r="BK404" i="2"/>
  <c r="J404" i="2"/>
  <c r="BE404" i="2" s="1"/>
  <c r="BI398" i="2"/>
  <c r="BH398" i="2"/>
  <c r="BG398" i="2"/>
  <c r="BF398" i="2"/>
  <c r="T398" i="2"/>
  <c r="R398" i="2"/>
  <c r="P398" i="2"/>
  <c r="BK398" i="2"/>
  <c r="J398" i="2"/>
  <c r="BE398" i="2" s="1"/>
  <c r="BI392" i="2"/>
  <c r="BH392" i="2"/>
  <c r="BG392" i="2"/>
  <c r="BF392" i="2"/>
  <c r="T392" i="2"/>
  <c r="T391" i="2" s="1"/>
  <c r="R392" i="2"/>
  <c r="P392" i="2"/>
  <c r="P391" i="2" s="1"/>
  <c r="BK392" i="2"/>
  <c r="BK391" i="2" s="1"/>
  <c r="J391" i="2" s="1"/>
  <c r="J61" i="2" s="1"/>
  <c r="J392" i="2"/>
  <c r="BE392" i="2" s="1"/>
  <c r="BI383" i="2"/>
  <c r="BH383" i="2"/>
  <c r="BG383" i="2"/>
  <c r="BF383" i="2"/>
  <c r="BE383" i="2"/>
  <c r="T383" i="2"/>
  <c r="R383" i="2"/>
  <c r="P383" i="2"/>
  <c r="BK383" i="2"/>
  <c r="J383" i="2"/>
  <c r="BI378" i="2"/>
  <c r="BH378" i="2"/>
  <c r="BG378" i="2"/>
  <c r="BF378" i="2"/>
  <c r="BE378" i="2"/>
  <c r="T378" i="2"/>
  <c r="R378" i="2"/>
  <c r="P378" i="2"/>
  <c r="BK378" i="2"/>
  <c r="J378" i="2"/>
  <c r="BI370" i="2"/>
  <c r="BH370" i="2"/>
  <c r="BG370" i="2"/>
  <c r="BF370" i="2"/>
  <c r="BE370" i="2"/>
  <c r="T370" i="2"/>
  <c r="R370" i="2"/>
  <c r="P370" i="2"/>
  <c r="BK370" i="2"/>
  <c r="J370" i="2"/>
  <c r="BI363" i="2"/>
  <c r="BH363" i="2"/>
  <c r="BG363" i="2"/>
  <c r="BF363" i="2"/>
  <c r="BE363" i="2"/>
  <c r="T363" i="2"/>
  <c r="R363" i="2"/>
  <c r="P363" i="2"/>
  <c r="BK363" i="2"/>
  <c r="J363" i="2"/>
  <c r="BI357" i="2"/>
  <c r="BH357" i="2"/>
  <c r="BG357" i="2"/>
  <c r="BF357" i="2"/>
  <c r="BE357" i="2"/>
  <c r="T357" i="2"/>
  <c r="R357" i="2"/>
  <c r="P357" i="2"/>
  <c r="BK357" i="2"/>
  <c r="J357" i="2"/>
  <c r="BI351" i="2"/>
  <c r="BH351" i="2"/>
  <c r="BG351" i="2"/>
  <c r="BF351" i="2"/>
  <c r="BE351" i="2"/>
  <c r="T351" i="2"/>
  <c r="R351" i="2"/>
  <c r="P351" i="2"/>
  <c r="BK351" i="2"/>
  <c r="J351" i="2"/>
  <c r="BI346" i="2"/>
  <c r="BH346" i="2"/>
  <c r="BG346" i="2"/>
  <c r="BF346" i="2"/>
  <c r="BE346" i="2"/>
  <c r="T346" i="2"/>
  <c r="R346" i="2"/>
  <c r="P346" i="2"/>
  <c r="BK346" i="2"/>
  <c r="J346" i="2"/>
  <c r="BI340" i="2"/>
  <c r="BH340" i="2"/>
  <c r="BG340" i="2"/>
  <c r="BF340" i="2"/>
  <c r="BE340" i="2"/>
  <c r="T340" i="2"/>
  <c r="R340" i="2"/>
  <c r="R339" i="2" s="1"/>
  <c r="P340" i="2"/>
  <c r="BK340" i="2"/>
  <c r="BK339" i="2" s="1"/>
  <c r="J339" i="2" s="1"/>
  <c r="J60" i="2" s="1"/>
  <c r="J340" i="2"/>
  <c r="BI333" i="2"/>
  <c r="BH333" i="2"/>
  <c r="BG333" i="2"/>
  <c r="BF333" i="2"/>
  <c r="T333" i="2"/>
  <c r="R333" i="2"/>
  <c r="P333" i="2"/>
  <c r="BK333" i="2"/>
  <c r="J333" i="2"/>
  <c r="BE333" i="2" s="1"/>
  <c r="BI327" i="2"/>
  <c r="BH327" i="2"/>
  <c r="BG327" i="2"/>
  <c r="BF327" i="2"/>
  <c r="T327" i="2"/>
  <c r="R327" i="2"/>
  <c r="P327" i="2"/>
  <c r="BK327" i="2"/>
  <c r="J327" i="2"/>
  <c r="BE327" i="2" s="1"/>
  <c r="BI322" i="2"/>
  <c r="BH322" i="2"/>
  <c r="BG322" i="2"/>
  <c r="BF322" i="2"/>
  <c r="T322" i="2"/>
  <c r="R322" i="2"/>
  <c r="P322" i="2"/>
  <c r="BK322" i="2"/>
  <c r="J322" i="2"/>
  <c r="BE322" i="2" s="1"/>
  <c r="BI312" i="2"/>
  <c r="BH312" i="2"/>
  <c r="BG312" i="2"/>
  <c r="BF312" i="2"/>
  <c r="F31" i="2" s="1"/>
  <c r="BA52" i="1" s="1"/>
  <c r="T312" i="2"/>
  <c r="T311" i="2" s="1"/>
  <c r="R312" i="2"/>
  <c r="P312" i="2"/>
  <c r="P311" i="2" s="1"/>
  <c r="BK312" i="2"/>
  <c r="BK311" i="2" s="1"/>
  <c r="J311" i="2" s="1"/>
  <c r="J59" i="2" s="1"/>
  <c r="J312" i="2"/>
  <c r="BE312" i="2" s="1"/>
  <c r="BI305" i="2"/>
  <c r="BH305" i="2"/>
  <c r="BG305" i="2"/>
  <c r="BF305" i="2"/>
  <c r="BE305" i="2"/>
  <c r="T305" i="2"/>
  <c r="R305" i="2"/>
  <c r="P305" i="2"/>
  <c r="BK305" i="2"/>
  <c r="J305" i="2"/>
  <c r="BI301" i="2"/>
  <c r="BH301" i="2"/>
  <c r="BG301" i="2"/>
  <c r="BF301" i="2"/>
  <c r="BE301" i="2"/>
  <c r="T301" i="2"/>
  <c r="R301" i="2"/>
  <c r="P301" i="2"/>
  <c r="BK301" i="2"/>
  <c r="J301" i="2"/>
  <c r="BI295" i="2"/>
  <c r="BH295" i="2"/>
  <c r="BG295" i="2"/>
  <c r="BF295" i="2"/>
  <c r="BE295" i="2"/>
  <c r="T295" i="2"/>
  <c r="R295" i="2"/>
  <c r="P295" i="2"/>
  <c r="BK295" i="2"/>
  <c r="J295" i="2"/>
  <c r="BI289" i="2"/>
  <c r="BH289" i="2"/>
  <c r="BG289" i="2"/>
  <c r="BF289" i="2"/>
  <c r="BE289" i="2"/>
  <c r="T289" i="2"/>
  <c r="R289" i="2"/>
  <c r="P289" i="2"/>
  <c r="BK289" i="2"/>
  <c r="J289" i="2"/>
  <c r="BI283" i="2"/>
  <c r="BH283" i="2"/>
  <c r="BG283" i="2"/>
  <c r="BF283" i="2"/>
  <c r="BE283" i="2"/>
  <c r="T283" i="2"/>
  <c r="R283" i="2"/>
  <c r="P283" i="2"/>
  <c r="BK283" i="2"/>
  <c r="J283" i="2"/>
  <c r="BI275" i="2"/>
  <c r="BH275" i="2"/>
  <c r="BG275" i="2"/>
  <c r="BF275" i="2"/>
  <c r="BE275" i="2"/>
  <c r="T275" i="2"/>
  <c r="R275" i="2"/>
  <c r="P275" i="2"/>
  <c r="BK275" i="2"/>
  <c r="J275" i="2"/>
  <c r="BI271" i="2"/>
  <c r="BH271" i="2"/>
  <c r="BG271" i="2"/>
  <c r="BF271" i="2"/>
  <c r="BE271" i="2"/>
  <c r="T271" i="2"/>
  <c r="R271" i="2"/>
  <c r="P271" i="2"/>
  <c r="BK271" i="2"/>
  <c r="J271" i="2"/>
  <c r="BI262" i="2"/>
  <c r="BH262" i="2"/>
  <c r="BG262" i="2"/>
  <c r="BF262" i="2"/>
  <c r="BE262" i="2"/>
  <c r="T262" i="2"/>
  <c r="R262" i="2"/>
  <c r="P262" i="2"/>
  <c r="BK262" i="2"/>
  <c r="J262" i="2"/>
  <c r="BI256" i="2"/>
  <c r="BH256" i="2"/>
  <c r="BG256" i="2"/>
  <c r="BF256" i="2"/>
  <c r="BE256" i="2"/>
  <c r="T256" i="2"/>
  <c r="R256" i="2"/>
  <c r="P256" i="2"/>
  <c r="BK256" i="2"/>
  <c r="J256" i="2"/>
  <c r="BI248" i="2"/>
  <c r="BH248" i="2"/>
  <c r="BG248" i="2"/>
  <c r="BF248" i="2"/>
  <c r="BE248" i="2"/>
  <c r="T248" i="2"/>
  <c r="R248" i="2"/>
  <c r="P248" i="2"/>
  <c r="BK248" i="2"/>
  <c r="J248" i="2"/>
  <c r="BI242" i="2"/>
  <c r="BH242" i="2"/>
  <c r="BG242" i="2"/>
  <c r="BF242" i="2"/>
  <c r="BE242" i="2"/>
  <c r="T242" i="2"/>
  <c r="R242" i="2"/>
  <c r="P242" i="2"/>
  <c r="BK242" i="2"/>
  <c r="J242" i="2"/>
  <c r="BI233" i="2"/>
  <c r="BH233" i="2"/>
  <c r="BG233" i="2"/>
  <c r="BF233" i="2"/>
  <c r="BE233" i="2"/>
  <c r="T233" i="2"/>
  <c r="R233" i="2"/>
  <c r="P233" i="2"/>
  <c r="BK233" i="2"/>
  <c r="J233" i="2"/>
  <c r="BI225" i="2"/>
  <c r="BH225" i="2"/>
  <c r="BG225" i="2"/>
  <c r="BF225" i="2"/>
  <c r="BE225" i="2"/>
  <c r="T225" i="2"/>
  <c r="R225" i="2"/>
  <c r="P225" i="2"/>
  <c r="BK225" i="2"/>
  <c r="J225" i="2"/>
  <c r="BI215" i="2"/>
  <c r="BH215" i="2"/>
  <c r="BG215" i="2"/>
  <c r="BF215" i="2"/>
  <c r="BE215" i="2"/>
  <c r="T215" i="2"/>
  <c r="R215" i="2"/>
  <c r="P215" i="2"/>
  <c r="BK215" i="2"/>
  <c r="J215" i="2"/>
  <c r="BI209" i="2"/>
  <c r="BH209" i="2"/>
  <c r="BG209" i="2"/>
  <c r="BF209" i="2"/>
  <c r="BE209" i="2"/>
  <c r="T209" i="2"/>
  <c r="R209" i="2"/>
  <c r="P209" i="2"/>
  <c r="BK209" i="2"/>
  <c r="J209" i="2"/>
  <c r="BI203" i="2"/>
  <c r="BH203" i="2"/>
  <c r="BG203" i="2"/>
  <c r="BF203" i="2"/>
  <c r="BE203" i="2"/>
  <c r="T203" i="2"/>
  <c r="R203" i="2"/>
  <c r="P203" i="2"/>
  <c r="BK203" i="2"/>
  <c r="J203" i="2"/>
  <c r="BI198" i="2"/>
  <c r="BH198" i="2"/>
  <c r="BG198" i="2"/>
  <c r="BF198" i="2"/>
  <c r="BE198" i="2"/>
  <c r="T198" i="2"/>
  <c r="R198" i="2"/>
  <c r="P198" i="2"/>
  <c r="BK198" i="2"/>
  <c r="J198" i="2"/>
  <c r="BI191" i="2"/>
  <c r="BH191" i="2"/>
  <c r="BG191" i="2"/>
  <c r="BF191" i="2"/>
  <c r="BE191" i="2"/>
  <c r="T191" i="2"/>
  <c r="R191" i="2"/>
  <c r="P191" i="2"/>
  <c r="BK191" i="2"/>
  <c r="J191" i="2"/>
  <c r="BI185" i="2"/>
  <c r="BH185" i="2"/>
  <c r="BG185" i="2"/>
  <c r="BF185" i="2"/>
  <c r="BE185" i="2"/>
  <c r="T185" i="2"/>
  <c r="R185" i="2"/>
  <c r="P185" i="2"/>
  <c r="BK185" i="2"/>
  <c r="J185" i="2"/>
  <c r="BI181" i="2"/>
  <c r="BH181" i="2"/>
  <c r="BG181" i="2"/>
  <c r="BF181" i="2"/>
  <c r="BE181" i="2"/>
  <c r="T181" i="2"/>
  <c r="R181" i="2"/>
  <c r="P181" i="2"/>
  <c r="BK181" i="2"/>
  <c r="J181" i="2"/>
  <c r="BI176" i="2"/>
  <c r="BH176" i="2"/>
  <c r="BG176" i="2"/>
  <c r="BF176" i="2"/>
  <c r="BE176" i="2"/>
  <c r="T176" i="2"/>
  <c r="R176" i="2"/>
  <c r="P176" i="2"/>
  <c r="BK176" i="2"/>
  <c r="J176" i="2"/>
  <c r="BI172" i="2"/>
  <c r="BH172" i="2"/>
  <c r="BG172" i="2"/>
  <c r="BF172" i="2"/>
  <c r="BE172" i="2"/>
  <c r="T172" i="2"/>
  <c r="R172" i="2"/>
  <c r="P172" i="2"/>
  <c r="BK172" i="2"/>
  <c r="J172" i="2"/>
  <c r="BI167" i="2"/>
  <c r="BH167" i="2"/>
  <c r="BG167" i="2"/>
  <c r="BF167" i="2"/>
  <c r="BE167" i="2"/>
  <c r="T167" i="2"/>
  <c r="R167" i="2"/>
  <c r="P167" i="2"/>
  <c r="BK167" i="2"/>
  <c r="J167" i="2"/>
  <c r="BI161" i="2"/>
  <c r="BH161" i="2"/>
  <c r="BG161" i="2"/>
  <c r="BF161" i="2"/>
  <c r="BE161" i="2"/>
  <c r="T161" i="2"/>
  <c r="R161" i="2"/>
  <c r="P161" i="2"/>
  <c r="BK161" i="2"/>
  <c r="J161" i="2"/>
  <c r="BI155" i="2"/>
  <c r="BH155" i="2"/>
  <c r="BG155" i="2"/>
  <c r="BF155" i="2"/>
  <c r="BE155" i="2"/>
  <c r="T155" i="2"/>
  <c r="R155" i="2"/>
  <c r="P155" i="2"/>
  <c r="BK155" i="2"/>
  <c r="J155" i="2"/>
  <c r="BI149" i="2"/>
  <c r="BH149" i="2"/>
  <c r="BG149" i="2"/>
  <c r="BF149" i="2"/>
  <c r="BE149" i="2"/>
  <c r="T149" i="2"/>
  <c r="R149" i="2"/>
  <c r="P149" i="2"/>
  <c r="BK149" i="2"/>
  <c r="J149" i="2"/>
  <c r="BI143" i="2"/>
  <c r="BH143" i="2"/>
  <c r="BG143" i="2"/>
  <c r="BF143" i="2"/>
  <c r="BE143" i="2"/>
  <c r="T143" i="2"/>
  <c r="R143" i="2"/>
  <c r="P143" i="2"/>
  <c r="BK143" i="2"/>
  <c r="J143" i="2"/>
  <c r="BI137" i="2"/>
  <c r="BH137" i="2"/>
  <c r="BG137" i="2"/>
  <c r="BF137" i="2"/>
  <c r="BE137" i="2"/>
  <c r="T137" i="2"/>
  <c r="R137" i="2"/>
  <c r="P137" i="2"/>
  <c r="BK137" i="2"/>
  <c r="J137" i="2"/>
  <c r="BI129" i="2"/>
  <c r="BH129" i="2"/>
  <c r="BG129" i="2"/>
  <c r="BF129" i="2"/>
  <c r="BE129" i="2"/>
  <c r="T129" i="2"/>
  <c r="R129" i="2"/>
  <c r="P129" i="2"/>
  <c r="BK129" i="2"/>
  <c r="J129" i="2"/>
  <c r="BI120" i="2"/>
  <c r="BH120" i="2"/>
  <c r="BG120" i="2"/>
  <c r="BF120" i="2"/>
  <c r="BE120" i="2"/>
  <c r="T120" i="2"/>
  <c r="R120" i="2"/>
  <c r="P120" i="2"/>
  <c r="BK120" i="2"/>
  <c r="J120" i="2"/>
  <c r="BI114" i="2"/>
  <c r="BH114" i="2"/>
  <c r="BG114" i="2"/>
  <c r="BF114" i="2"/>
  <c r="BE114" i="2"/>
  <c r="T114" i="2"/>
  <c r="R114" i="2"/>
  <c r="P114" i="2"/>
  <c r="BK114" i="2"/>
  <c r="J114" i="2"/>
  <c r="BI108" i="2"/>
  <c r="BH108" i="2"/>
  <c r="BG108" i="2"/>
  <c r="BF108" i="2"/>
  <c r="BE108" i="2"/>
  <c r="T108" i="2"/>
  <c r="R108" i="2"/>
  <c r="P108" i="2"/>
  <c r="BK108" i="2"/>
  <c r="J108" i="2"/>
  <c r="BI102" i="2"/>
  <c r="BH102" i="2"/>
  <c r="BG102" i="2"/>
  <c r="BF102" i="2"/>
  <c r="BE102" i="2"/>
  <c r="T102" i="2"/>
  <c r="R102" i="2"/>
  <c r="P102" i="2"/>
  <c r="BK102" i="2"/>
  <c r="J102" i="2"/>
  <c r="BI96" i="2"/>
  <c r="BH96" i="2"/>
  <c r="BG96" i="2"/>
  <c r="BF96" i="2"/>
  <c r="BE96" i="2"/>
  <c r="T96" i="2"/>
  <c r="R96" i="2"/>
  <c r="P96" i="2"/>
  <c r="BK96" i="2"/>
  <c r="J96" i="2"/>
  <c r="BI90" i="2"/>
  <c r="F34" i="2" s="1"/>
  <c r="BD52" i="1" s="1"/>
  <c r="BD51" i="1" s="1"/>
  <c r="W30" i="1" s="1"/>
  <c r="BH90" i="2"/>
  <c r="F33" i="2" s="1"/>
  <c r="BC52" i="1" s="1"/>
  <c r="BG90" i="2"/>
  <c r="F32" i="2" s="1"/>
  <c r="BB52" i="1" s="1"/>
  <c r="BB51" i="1" s="1"/>
  <c r="BF90" i="2"/>
  <c r="J31" i="2" s="1"/>
  <c r="AW52" i="1" s="1"/>
  <c r="BE90" i="2"/>
  <c r="J30" i="2" s="1"/>
  <c r="AV52" i="1" s="1"/>
  <c r="AT52" i="1" s="1"/>
  <c r="T90" i="2"/>
  <c r="R90" i="2"/>
  <c r="R89" i="2" s="1"/>
  <c r="R88" i="2" s="1"/>
  <c r="R87" i="2" s="1"/>
  <c r="P90" i="2"/>
  <c r="BK90" i="2"/>
  <c r="BK89" i="2" s="1"/>
  <c r="J90" i="2"/>
  <c r="J83" i="2"/>
  <c r="F83" i="2"/>
  <c r="F81" i="2"/>
  <c r="E79" i="2"/>
  <c r="J51" i="2"/>
  <c r="J49" i="2"/>
  <c r="F49" i="2"/>
  <c r="E47" i="2"/>
  <c r="J18" i="2"/>
  <c r="E18" i="2"/>
  <c r="F52" i="2" s="1"/>
  <c r="J17" i="2"/>
  <c r="J15" i="2"/>
  <c r="E15" i="2"/>
  <c r="F51" i="2" s="1"/>
  <c r="J14" i="2"/>
  <c r="J12" i="2"/>
  <c r="J81" i="2" s="1"/>
  <c r="E7" i="2"/>
  <c r="E45" i="2" s="1"/>
  <c r="AS51" i="1"/>
  <c r="AT65" i="1"/>
  <c r="AT59" i="1"/>
  <c r="L47" i="1"/>
  <c r="AM46" i="1"/>
  <c r="L46" i="1"/>
  <c r="AM44" i="1"/>
  <c r="L44" i="1"/>
  <c r="L42" i="1"/>
  <c r="L41" i="1"/>
  <c r="J518" i="2" l="1"/>
  <c r="J67" i="2" s="1"/>
  <c r="BK517" i="2"/>
  <c r="J517" i="2" s="1"/>
  <c r="J66" i="2" s="1"/>
  <c r="T88" i="2"/>
  <c r="T87" i="2" s="1"/>
  <c r="J89" i="2"/>
  <c r="J58" i="2" s="1"/>
  <c r="BK88" i="2"/>
  <c r="W28" i="1"/>
  <c r="AX51" i="1"/>
  <c r="P88" i="2"/>
  <c r="P87" i="2" s="1"/>
  <c r="AU52" i="1" s="1"/>
  <c r="AU51" i="1" s="1"/>
  <c r="J89" i="3"/>
  <c r="J58" i="3" s="1"/>
  <c r="BK88" i="3"/>
  <c r="E77" i="2"/>
  <c r="F84" i="2"/>
  <c r="F30" i="2"/>
  <c r="AZ52" i="1" s="1"/>
  <c r="E77" i="3"/>
  <c r="F84" i="3"/>
  <c r="J30" i="3"/>
  <c r="AV53" i="1" s="1"/>
  <c r="F30" i="3"/>
  <c r="AZ53" i="1" s="1"/>
  <c r="T88" i="3"/>
  <c r="T87" i="3" s="1"/>
  <c r="J89" i="4"/>
  <c r="J58" i="4" s="1"/>
  <c r="BK88" i="4"/>
  <c r="F30" i="4"/>
  <c r="AZ54" i="1" s="1"/>
  <c r="J30" i="4"/>
  <c r="AV54" i="1" s="1"/>
  <c r="J31" i="3"/>
  <c r="AW53" i="1" s="1"/>
  <c r="F33" i="3"/>
  <c r="BC53" i="1" s="1"/>
  <c r="BC51" i="1" s="1"/>
  <c r="F31" i="3"/>
  <c r="BA53" i="1" s="1"/>
  <c r="BA51" i="1" s="1"/>
  <c r="F84" i="4"/>
  <c r="J518" i="4"/>
  <c r="J67" i="4" s="1"/>
  <c r="BK517" i="4"/>
  <c r="J517" i="4" s="1"/>
  <c r="J66" i="4" s="1"/>
  <c r="J518" i="5"/>
  <c r="J67" i="5" s="1"/>
  <c r="BK517" i="5"/>
  <c r="J517" i="5" s="1"/>
  <c r="J66" i="5" s="1"/>
  <c r="J89" i="6"/>
  <c r="J58" i="6" s="1"/>
  <c r="BK88" i="6"/>
  <c r="J89" i="7"/>
  <c r="J58" i="7" s="1"/>
  <c r="BK88" i="7"/>
  <c r="J89" i="5"/>
  <c r="J58" i="5" s="1"/>
  <c r="BK88" i="5"/>
  <c r="J518" i="6"/>
  <c r="J67" i="6" s="1"/>
  <c r="BK517" i="6"/>
  <c r="J517" i="6" s="1"/>
  <c r="J66" i="6" s="1"/>
  <c r="J486" i="7"/>
  <c r="J67" i="7" s="1"/>
  <c r="BK485" i="7"/>
  <c r="J485" i="7" s="1"/>
  <c r="J66" i="7" s="1"/>
  <c r="J31" i="4"/>
  <c r="AW54" i="1" s="1"/>
  <c r="E45" i="5"/>
  <c r="F52" i="5"/>
  <c r="J30" i="5"/>
  <c r="AV55" i="1" s="1"/>
  <c r="J31" i="5"/>
  <c r="AW55" i="1" s="1"/>
  <c r="E45" i="6"/>
  <c r="F52" i="6"/>
  <c r="J30" i="6"/>
  <c r="AV56" i="1" s="1"/>
  <c r="J31" i="6"/>
  <c r="AW56" i="1" s="1"/>
  <c r="E45" i="7"/>
  <c r="F52" i="7"/>
  <c r="J30" i="7"/>
  <c r="AV57" i="1" s="1"/>
  <c r="J31" i="7"/>
  <c r="AW57" i="1" s="1"/>
  <c r="E45" i="8"/>
  <c r="F52" i="8"/>
  <c r="J31" i="8"/>
  <c r="AW58" i="1" s="1"/>
  <c r="F31" i="8"/>
  <c r="BA58" i="1" s="1"/>
  <c r="J83" i="10"/>
  <c r="J58" i="10" s="1"/>
  <c r="BK82" i="10"/>
  <c r="J83" i="11"/>
  <c r="J58" i="11" s="1"/>
  <c r="BK82" i="11"/>
  <c r="J88" i="8"/>
  <c r="J58" i="8" s="1"/>
  <c r="BK87" i="8"/>
  <c r="J30" i="8"/>
  <c r="AV58" i="1" s="1"/>
  <c r="AT58" i="1" s="1"/>
  <c r="F30" i="8"/>
  <c r="AZ58" i="1" s="1"/>
  <c r="J408" i="8"/>
  <c r="J66" i="8" s="1"/>
  <c r="BK407" i="8"/>
  <c r="J407" i="8" s="1"/>
  <c r="J65" i="8" s="1"/>
  <c r="J84" i="9"/>
  <c r="J58" i="9" s="1"/>
  <c r="BK83" i="9"/>
  <c r="E45" i="9"/>
  <c r="F52" i="9"/>
  <c r="F30" i="9"/>
  <c r="AZ59" i="1" s="1"/>
  <c r="F31" i="9"/>
  <c r="BA59" i="1" s="1"/>
  <c r="E45" i="10"/>
  <c r="F51" i="10"/>
  <c r="F52" i="10"/>
  <c r="J75" i="10"/>
  <c r="J30" i="10"/>
  <c r="AV60" i="1" s="1"/>
  <c r="J31" i="10"/>
  <c r="AW60" i="1" s="1"/>
  <c r="E45" i="11"/>
  <c r="F52" i="11"/>
  <c r="J30" i="11"/>
  <c r="AV61" i="1" s="1"/>
  <c r="J31" i="11"/>
  <c r="AW61" i="1" s="1"/>
  <c r="J76" i="12"/>
  <c r="J84" i="12"/>
  <c r="J58" i="12" s="1"/>
  <c r="BK83" i="12"/>
  <c r="F31" i="12"/>
  <c r="BA62" i="1" s="1"/>
  <c r="J31" i="12"/>
  <c r="AW62" i="1" s="1"/>
  <c r="J83" i="13"/>
  <c r="J58" i="13" s="1"/>
  <c r="BK82" i="13"/>
  <c r="F51" i="12"/>
  <c r="F30" i="12"/>
  <c r="AZ62" i="1" s="1"/>
  <c r="J30" i="12"/>
  <c r="AV62" i="1" s="1"/>
  <c r="AT62" i="1" s="1"/>
  <c r="J30" i="13"/>
  <c r="AV63" i="1" s="1"/>
  <c r="AT63" i="1" s="1"/>
  <c r="F30" i="13"/>
  <c r="AZ63" i="1" s="1"/>
  <c r="J49" i="13"/>
  <c r="F77" i="13"/>
  <c r="F31" i="13"/>
  <c r="BA63" i="1" s="1"/>
  <c r="E45" i="14"/>
  <c r="E72" i="14"/>
  <c r="F52" i="14"/>
  <c r="F79" i="14"/>
  <c r="J84" i="14"/>
  <c r="J58" i="14" s="1"/>
  <c r="BK83" i="14"/>
  <c r="F30" i="14"/>
  <c r="AZ64" i="1" s="1"/>
  <c r="J83" i="15"/>
  <c r="J58" i="15" s="1"/>
  <c r="BK82" i="15"/>
  <c r="F78" i="14"/>
  <c r="J30" i="14"/>
  <c r="AV64" i="1" s="1"/>
  <c r="AT64" i="1" s="1"/>
  <c r="J31" i="14"/>
  <c r="AW64" i="1" s="1"/>
  <c r="J49" i="15"/>
  <c r="E71" i="15"/>
  <c r="F77" i="15"/>
  <c r="F78" i="15"/>
  <c r="F30" i="15"/>
  <c r="AZ65" i="1" s="1"/>
  <c r="F31" i="15"/>
  <c r="BA65" i="1" s="1"/>
  <c r="W29" i="1" l="1"/>
  <c r="AY51" i="1"/>
  <c r="W27" i="1"/>
  <c r="AW51" i="1"/>
  <c r="AK27" i="1" s="1"/>
  <c r="J83" i="14"/>
  <c r="J57" i="14" s="1"/>
  <c r="BK82" i="14"/>
  <c r="J82" i="14" s="1"/>
  <c r="J82" i="13"/>
  <c r="J57" i="13" s="1"/>
  <c r="BK81" i="13"/>
  <c r="J81" i="13" s="1"/>
  <c r="J83" i="12"/>
  <c r="J57" i="12" s="1"/>
  <c r="BK82" i="12"/>
  <c r="J82" i="12" s="1"/>
  <c r="AT61" i="1"/>
  <c r="AT60" i="1"/>
  <c r="AT57" i="1"/>
  <c r="AT56" i="1"/>
  <c r="AT55" i="1"/>
  <c r="J88" i="5"/>
  <c r="J57" i="5" s="1"/>
  <c r="BK87" i="5"/>
  <c r="J87" i="5" s="1"/>
  <c r="J88" i="7"/>
  <c r="J57" i="7" s="1"/>
  <c r="BK87" i="7"/>
  <c r="J87" i="7" s="1"/>
  <c r="J88" i="6"/>
  <c r="J57" i="6" s="1"/>
  <c r="BK87" i="6"/>
  <c r="J87" i="6" s="1"/>
  <c r="AT54" i="1"/>
  <c r="J88" i="4"/>
  <c r="J57" i="4" s="1"/>
  <c r="BK87" i="4"/>
  <c r="J87" i="4" s="1"/>
  <c r="AT53" i="1"/>
  <c r="BK87" i="3"/>
  <c r="J87" i="3" s="1"/>
  <c r="J88" i="3"/>
  <c r="J57" i="3" s="1"/>
  <c r="J82" i="15"/>
  <c r="J57" i="15" s="1"/>
  <c r="BK81" i="15"/>
  <c r="J81" i="15" s="1"/>
  <c r="J83" i="9"/>
  <c r="J57" i="9" s="1"/>
  <c r="BK82" i="9"/>
  <c r="J82" i="9" s="1"/>
  <c r="J87" i="8"/>
  <c r="J57" i="8" s="1"/>
  <c r="BK86" i="8"/>
  <c r="J86" i="8" s="1"/>
  <c r="J82" i="11"/>
  <c r="J57" i="11" s="1"/>
  <c r="BK81" i="11"/>
  <c r="J81" i="11" s="1"/>
  <c r="J82" i="10"/>
  <c r="J57" i="10" s="1"/>
  <c r="BK81" i="10"/>
  <c r="J81" i="10" s="1"/>
  <c r="AZ51" i="1"/>
  <c r="J88" i="2"/>
  <c r="J57" i="2" s="1"/>
  <c r="BK87" i="2"/>
  <c r="J87" i="2" s="1"/>
  <c r="J27" i="2" l="1"/>
  <c r="J56" i="2"/>
  <c r="W26" i="1"/>
  <c r="AV51" i="1"/>
  <c r="J27" i="3"/>
  <c r="J56" i="3"/>
  <c r="J56" i="4"/>
  <c r="J27" i="4"/>
  <c r="J56" i="12"/>
  <c r="J27" i="12"/>
  <c r="J27" i="13"/>
  <c r="J56" i="13"/>
  <c r="J56" i="14"/>
  <c r="J27" i="14"/>
  <c r="J56" i="10"/>
  <c r="J27" i="10"/>
  <c r="J56" i="11"/>
  <c r="J27" i="11"/>
  <c r="J27" i="8"/>
  <c r="J56" i="8"/>
  <c r="J27" i="9"/>
  <c r="J56" i="9"/>
  <c r="J27" i="15"/>
  <c r="J56" i="15"/>
  <c r="J56" i="6"/>
  <c r="J27" i="6"/>
  <c r="J56" i="7"/>
  <c r="J27" i="7"/>
  <c r="J56" i="5"/>
  <c r="J27" i="5"/>
  <c r="J36" i="5" l="1"/>
  <c r="AG55" i="1"/>
  <c r="AN55" i="1" s="1"/>
  <c r="J36" i="7"/>
  <c r="AG57" i="1"/>
  <c r="AN57" i="1" s="1"/>
  <c r="J36" i="6"/>
  <c r="AG56" i="1"/>
  <c r="AN56" i="1" s="1"/>
  <c r="J36" i="11"/>
  <c r="AG61" i="1"/>
  <c r="AN61" i="1" s="1"/>
  <c r="J36" i="10"/>
  <c r="AG60" i="1"/>
  <c r="AN60" i="1" s="1"/>
  <c r="AG64" i="1"/>
  <c r="AN64" i="1" s="1"/>
  <c r="J36" i="14"/>
  <c r="AG62" i="1"/>
  <c r="AN62" i="1" s="1"/>
  <c r="J36" i="12"/>
  <c r="AG54" i="1"/>
  <c r="AN54" i="1" s="1"/>
  <c r="J36" i="4"/>
  <c r="AT51" i="1"/>
  <c r="AK26" i="1"/>
  <c r="AG65" i="1"/>
  <c r="AN65" i="1" s="1"/>
  <c r="J36" i="15"/>
  <c r="AG59" i="1"/>
  <c r="AN59" i="1" s="1"/>
  <c r="J36" i="9"/>
  <c r="AG58" i="1"/>
  <c r="AN58" i="1" s="1"/>
  <c r="J36" i="8"/>
  <c r="AG63" i="1"/>
  <c r="AN63" i="1" s="1"/>
  <c r="J36" i="13"/>
  <c r="AG53" i="1"/>
  <c r="AN53" i="1" s="1"/>
  <c r="J36" i="3"/>
  <c r="AG52" i="1"/>
  <c r="J36" i="2"/>
  <c r="AG51" i="1" l="1"/>
  <c r="AN52" i="1"/>
  <c r="AK23" i="1" l="1"/>
  <c r="AK32" i="1" s="1"/>
  <c r="AN51" i="1"/>
</calcChain>
</file>

<file path=xl/sharedStrings.xml><?xml version="1.0" encoding="utf-8"?>
<sst xmlns="http://schemas.openxmlformats.org/spreadsheetml/2006/main" count="33828" uniqueCount="1659">
  <si>
    <t>Export VZ</t>
  </si>
  <si>
    <t>List obsahuje:</t>
  </si>
  <si>
    <t>1) Rekapitulace stavby</t>
  </si>
  <si>
    <t>2) Rekapitulace objektů stavby a soupisů prací</t>
  </si>
  <si>
    <t>3.0</t>
  </si>
  <si>
    <t>ZAMOK</t>
  </si>
  <si>
    <t>False</t>
  </si>
  <si>
    <t>{51e0176e-fef7-4e13-aa2d-2dac596418da}</t>
  </si>
  <si>
    <t>0,01</t>
  </si>
  <si>
    <t>21</t>
  </si>
  <si>
    <t>15</t>
  </si>
  <si>
    <t>REKAPITULACE STAVBY</t>
  </si>
  <si>
    <t>v ---  níže se nacházejí doplnkové a pomocné údaje k sestavám  --- v</t>
  </si>
  <si>
    <t>Návod na vyplnění</t>
  </si>
  <si>
    <t>0,001</t>
  </si>
  <si>
    <t>Kód:</t>
  </si>
  <si>
    <t>2802/050</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</si>
  <si>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</si>
  <si>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</si>
  <si>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Desná, Loučná - Kouty nad Desnou, oprava kamenných stupňů</t>
  </si>
  <si>
    <t>KSO:</t>
  </si>
  <si>
    <t/>
  </si>
  <si>
    <t>CC-CZ:</t>
  </si>
  <si>
    <t>Místo:</t>
  </si>
  <si>
    <t>Kouty nad Desnou, Rejhotice</t>
  </si>
  <si>
    <t>Datum:</t>
  </si>
  <si>
    <t>25. 9. 2017</t>
  </si>
  <si>
    <t>Zadavatel:</t>
  </si>
  <si>
    <t>IČ:</t>
  </si>
  <si>
    <t xml:space="preserve"> </t>
  </si>
  <si>
    <t>DIČ:</t>
  </si>
  <si>
    <t>Uchazeč:</t>
  </si>
  <si>
    <t>Vyplň údaj</t>
  </si>
  <si>
    <t>Projektant:</t>
  </si>
  <si>
    <t>28597044</t>
  </si>
  <si>
    <t>AGPOL s.r.o., Jungmannova 153/12, 77900 Olomouc</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</si>
  <si>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</si>
  <si>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</si>
  <si>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</si>
  <si>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</si>
  <si>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</si>
  <si>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</si>
  <si>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</si>
  <si>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</si>
  <si>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</si>
  <si>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</si>
  <si>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</si>
  <si>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</si>
  <si>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</si>
  <si>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</si>
  <si>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</si>
  <si>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</si>
  <si>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</si>
  <si>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</si>
  <si>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</si>
  <si>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</si>
  <si>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</si>
  <si>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</si>
  <si>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</si>
  <si>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</si>
  <si>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</si>
  <si>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</si>
  <si>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</si>
  <si>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</si>
  <si>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</si>
  <si>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</si>
  <si>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</si>
  <si>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</si>
  <si>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</si>
  <si>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</si>
  <si>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</si>
  <si>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</si>
  <si>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</si>
  <si>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</si>
  <si>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</si>
  <si>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</si>
  <si>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</si>
  <si>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</si>
  <si>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Stupeň č. 1 ř. km 30,267 (km 30,267)</t>
  </si>
  <si>
    <t>STA</t>
  </si>
  <si>
    <t>1</t>
  </si>
  <si>
    <t>{976609fb-e053-4c1f-8cad-3e181ead935d}</t>
  </si>
  <si>
    <t>2</t>
  </si>
  <si>
    <t>SO 02</t>
  </si>
  <si>
    <t>Stupeň č. 2 ř. km 30,694 (km 30,696)</t>
  </si>
  <si>
    <t>{9dae802a-9de1-4651-8566-10b6a6beaef7}</t>
  </si>
  <si>
    <t>SO 03</t>
  </si>
  <si>
    <t>Stupeň č. 3 ř. km 30,807 (km 30,812)</t>
  </si>
  <si>
    <t>{b6b1d6d7-c7dd-436e-ac22-bec44604040d}</t>
  </si>
  <si>
    <t>SO 04</t>
  </si>
  <si>
    <t>Stupeň č. 4 ř. km 30,858 (km 30,915)</t>
  </si>
  <si>
    <t>{ed6f6a68-819b-4e3a-a694-a9e7a07fb9d6}</t>
  </si>
  <si>
    <t>SO 05</t>
  </si>
  <si>
    <t>Stupeň č. 5 ř. km 30,973 (km 30,977)</t>
  </si>
  <si>
    <t>{da0558d8-7b2a-4f55-9d32-dfc5cd4b8460}</t>
  </si>
  <si>
    <t>SO 06</t>
  </si>
  <si>
    <t>Stupeň č. 6 ř. km 31,097 (km 31,102)</t>
  </si>
  <si>
    <t>{13c111dd-809c-4769-a175-6aff0f9ee1e1}</t>
  </si>
  <si>
    <t>SO 07</t>
  </si>
  <si>
    <t>Stupeň č. 7 ř. km 31,250 (km 31,271)</t>
  </si>
  <si>
    <t>{29c4795e-954b-42f9-a50a-34638dbc5600}</t>
  </si>
  <si>
    <t>VRN 01</t>
  </si>
  <si>
    <t>Vedlejší rozpočtové náklady SO 01</t>
  </si>
  <si>
    <t>{cb7a95d8-03d5-4e35-8458-3f7c97cd4a6e}</t>
  </si>
  <si>
    <t>VRN 02</t>
  </si>
  <si>
    <t>Vedlejší rozpočtové náklady SO 02</t>
  </si>
  <si>
    <t>{1a7d0f25-acd1-4f6c-b676-d7f3096cd6da}</t>
  </si>
  <si>
    <t>VRN 03</t>
  </si>
  <si>
    <t>Vedlejší rozpočtové náklady SO 03</t>
  </si>
  <si>
    <t>{ce9dfc38-6f7e-406f-9050-f7ff4c2faee3}</t>
  </si>
  <si>
    <t>VRN 04</t>
  </si>
  <si>
    <t>Vedlejší rozpočtové náklady SO 04</t>
  </si>
  <si>
    <t>{aa1b5e9c-7530-4c31-ab56-f1fdbb1f0b9c}</t>
  </si>
  <si>
    <t>VRN 05</t>
  </si>
  <si>
    <t>Vedlejší rozpočtové náklady SO 05</t>
  </si>
  <si>
    <t>{3e8052ae-da8b-46fa-8086-3e8d653e7f4e}</t>
  </si>
  <si>
    <t>VRN 06</t>
  </si>
  <si>
    <t>Vedlejší rozpočtové náklady SO 06</t>
  </si>
  <si>
    <t>{ec4488e3-13ed-48ec-bbce-c050408bece7}</t>
  </si>
  <si>
    <t>VRN 07</t>
  </si>
  <si>
    <t>Vedlejší rozpočtové náklady SO 07</t>
  </si>
  <si>
    <t>{94025e36-1933-4127-a8ac-58b24740319a}</t>
  </si>
  <si>
    <t>1) Krycí list soupisu</t>
  </si>
  <si>
    <t>2) Rekapitulace</t>
  </si>
  <si>
    <t>3) Soupis prací</t>
  </si>
  <si>
    <t>Zpět na list:</t>
  </si>
  <si>
    <t>Rekapitulace stavby</t>
  </si>
  <si>
    <t>KRYCÍ LIST SOUPISU</t>
  </si>
  <si>
    <t>Objekt:</t>
  </si>
  <si>
    <t>SO 01 - Stupeň č. 1 ř. km 30,267 (km 30,267)</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</si>
  <si>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</si>
  <si>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</si>
  <si>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</si>
  <si>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</si>
  <si>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</si>
  <si>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</si>
  <si>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</si>
  <si>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</si>
  <si>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</si>
  <si>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</si>
  <si>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</si>
  <si>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</si>
  <si>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</si>
  <si>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</si>
  <si>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</si>
  <si>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</si>
  <si>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</si>
  <si>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</si>
  <si>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</si>
  <si>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</si>
  <si>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</si>
  <si>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</si>
  <si>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</si>
  <si>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</si>
  <si>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</si>
  <si>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</si>
  <si>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</si>
  <si>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</si>
  <si>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</si>
  <si>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</si>
  <si>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</si>
  <si>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</si>
  <si>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</si>
  <si>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</si>
  <si>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</si>
  <si>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114203104</t>
  </si>
  <si>
    <t>Rozebrání dlažeb nebo záhozů s naložením na dopravní prostředek záhozů, rovnanin a soustřeďovacích staveb provedených na sucho</t>
  </si>
  <si>
    <t>m3</t>
  </si>
  <si>
    <t>CS ÚRS 2017 01</t>
  </si>
  <si>
    <t>4</t>
  </si>
  <si>
    <t>2098444418</t>
  </si>
  <si>
    <t>PSC</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</si>
  <si>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</si>
  <si>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VV</t>
  </si>
  <si>
    <t>viz C.5, D.1.1.a.1, -4</t>
  </si>
  <si>
    <t>oprava opevnění - opětovné zřízení</t>
  </si>
  <si>
    <t>19</t>
  </si>
  <si>
    <t>Součet</t>
  </si>
  <si>
    <t>114203201</t>
  </si>
  <si>
    <t>Očištění lomového kamene nebo betonových tvárnic získaných při rozebrání dlažeb, záhozů, rovnanin a soustřeďovacích staveb od hlíny nebo písku</t>
  </si>
  <si>
    <t>-557328876</t>
  </si>
  <si>
    <t xml:space="preserve">Poznámka k souboru cen:_x000D_
1. V cenách jsou započteny i náklady na: a) přehození znečištěného i očištěného kamene nebo tvárnic na vzdálenost do 3 m nebo jeho naložení na dopravní prostředek, b) odklizení a uložení úlomků kamene a uvolněné hlíny či malty na vzdálenost do 10 m. 2. V cenách nejsou započteny náklady na: a) třídění lomového kamene nebo tvárnic; tyto práce se oceňují cenou 114 20-3301 Třídění lomového kamene nebo betonových tvárnic; b) srovnání lomového kamene nebo tvárnic do měřitelných figur; tyto práce se oceňují cenami souboru cen 114 20-34 Srovnání lomového kamene nebo betonových tvárnic do měřitelných figur. 3. Množství jednotek se určí v m3 lomového kamene nebo betonových tvárnic před očištěním. </t>
  </si>
  <si>
    <t>pro opětovné zřízení záhozu</t>
  </si>
  <si>
    <t>3</t>
  </si>
  <si>
    <t>114203301</t>
  </si>
  <si>
    <t>Třídění lomového kamene nebo betonových tvárnic získaných při rozebrání dlažeb, záhozů, rovnanin a soustřeďovacích staveb podle druhu, velikosti nebo tvaru</t>
  </si>
  <si>
    <t>-1278618894</t>
  </si>
  <si>
    <t xml:space="preserve">Poznámka k souboru cen:_x000D_
1. V ceně jsou započteny i náklady na uložení vytříděného lomového kamene nebo tvárnic na hromady podle druhu, velikosti nebo tvaru ve vzdálenosti do 3 m nebo na naložení vytříděného kamene nebo tvárnic na dopravní prostředek. 2. V ceně nejsou započteny náklady na: a) očištění lomového kamene nebo tvárnic; tyto práce se oceňují cenami souboru cen 114 20-32 Očištění lomového kamene nebo betonových tvárnic; b) srovnání lomového kamene nebo tvárnic do měřitelných figur; tyto práce se oceňují cenami souboru cen 114 20-34 Srovnání lomového kamene nebo betonových tvárnic do měřitelných figur. 3. Množství měrných jednotek se určí v m3 tříděného kamene nebo tvárnic. </t>
  </si>
  <si>
    <t>pro opětovné použití</t>
  </si>
  <si>
    <t>115101201</t>
  </si>
  <si>
    <t>Čerpání vody na dopravní výšku do 10 m s uvažovaným průměrným přítokem do 500 l/min</t>
  </si>
  <si>
    <t>hod</t>
  </si>
  <si>
    <t>-602329267</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</si>
  <si>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</si>
  <si>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pro zakládání objektu dle potřeby</t>
  </si>
  <si>
    <t>100</t>
  </si>
  <si>
    <t>5</t>
  </si>
  <si>
    <t>115101301</t>
  </si>
  <si>
    <t>Pohotovost záložní čerpací soupravy pro dopravní výšku do 10 m s uvažovaným průměrným přítokem do 500 l/min</t>
  </si>
  <si>
    <t>den</t>
  </si>
  <si>
    <t>899847617</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</si>
  <si>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</si>
  <si>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pro zakládání dle potřeby</t>
  </si>
  <si>
    <t>20</t>
  </si>
  <si>
    <t>6</t>
  </si>
  <si>
    <t>122201101</t>
  </si>
  <si>
    <t>Odkopávky a prokopávky nezapažené s přehozením výkopku na vzdálenost do 3 m nebo s naložením na dopravní prostředek v hornině tř. 3 do 100 m3</t>
  </si>
  <si>
    <t>-256325167</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</si>
  <si>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</si>
  <si>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rušení hrázky obtoku</t>
  </si>
  <si>
    <t>1.etapa</t>
  </si>
  <si>
    <t>1,5*37,5</t>
  </si>
  <si>
    <t>2.etapa</t>
  </si>
  <si>
    <t>1,5*35,5</t>
  </si>
  <si>
    <t>7</t>
  </si>
  <si>
    <t>124303101</t>
  </si>
  <si>
    <t>Vykopávky pro koryta vodotečí s přehozením výkopku na vzdálenost do 3 m nebo s naložením na dopravní prostředek v hornině tř. 4 do 1 000 m3</t>
  </si>
  <si>
    <t>-1775383756</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</si>
  <si>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 2. Ceny nelze použít pro: a) vykopávky koryt vodotečí, které jsou dle projektu pod úrovní pracovní hladiny vody; tyto zemní práce se oceňují cenami souboru cen 127 . 0-11 Vykopávky pod vodou strojně části A 01 tohoto katalogu,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 d) hloubení zatrubněných nebo zastropených koryt vodotečí; tyto práce se oceňují cenami souboru cen 123 . 0-21 Vykopávky zářezů se šikmými stěnami pro podzemní vedení části A 02 3. V cenách jsou započteny náklady na svislé přemístění výkopku do 4 m. Svislé přemístění z hloubky přes 4 m se oceňuje podle projektu (rampy, přehození apod.).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 5. Pro volbu ceny je rozhodující součet vykopávek pro koryta vodotečí, oceňovaných cenami tohoto souboru cen, zatrubněných koryt vodotečí, oceňovaných podle pozn. č. 2 odst. d) i zapažených vykopávek oceňovaných podle pozn. č. 2 odst. b) tohoto souboru cen. </t>
  </si>
  <si>
    <t>vykopávka pro těžký zához</t>
  </si>
  <si>
    <t>182</t>
  </si>
  <si>
    <t>dnový materiál</t>
  </si>
  <si>
    <t>36</t>
  </si>
  <si>
    <t>8</t>
  </si>
  <si>
    <t>124303109</t>
  </si>
  <si>
    <t>Vykopávky pro koryta vodotečí s přehozením výkopku na vzdálenost do 3 m nebo s naložením na dopravní prostředek v hornině tř. 4 Příplatek k cenám za lepivost horniny tř. 4</t>
  </si>
  <si>
    <t>626090858</t>
  </si>
  <si>
    <t>viz pol.124303101</t>
  </si>
  <si>
    <t>lepivost 20%</t>
  </si>
  <si>
    <t>218*0,2</t>
  </si>
  <si>
    <t>9</t>
  </si>
  <si>
    <t>131201102</t>
  </si>
  <si>
    <t>Hloubení nezapažených jam a zářezů s urovnáním dna do předepsaného profilu a spádu v hornině tř. 3 přes 100 do 1 000 m3</t>
  </si>
  <si>
    <t>1624110272</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</si>
  <si>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</si>
  <si>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vykopávky okolo objektu (pro zřízení konstrukce)</t>
  </si>
  <si>
    <t>127</t>
  </si>
  <si>
    <t>10</t>
  </si>
  <si>
    <t>131201109</t>
  </si>
  <si>
    <t>Hloubení nezapažených jam a zářezů s urovnáním dna do předepsaného profilu a spádu Příplatek k cenám za lepivost horniny tř. 3</t>
  </si>
  <si>
    <t>-1532314916</t>
  </si>
  <si>
    <t>viz pol.131201102</t>
  </si>
  <si>
    <t>127*0,2</t>
  </si>
  <si>
    <t>11</t>
  </si>
  <si>
    <t>132501101</t>
  </si>
  <si>
    <t>Hloubení zapažených i nezapažených rýh šířky do 600 mm s urovnáním dna do předepsaného profilu a spádu v hornině tř. 6 pro jakékoliv množství</t>
  </si>
  <si>
    <t>-1984812570</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</si>
  <si>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</si>
  <si>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rýhy pro rybí přechod</t>
  </si>
  <si>
    <t>(0,55+0,35)*8,2</t>
  </si>
  <si>
    <t>12</t>
  </si>
  <si>
    <t>132501201</t>
  </si>
  <si>
    <t>Hloubení zapažených i nezapažených rýh šířky přes 600 do 2 000 mm s urovnáním dna do předepsaného profilu a spádu s použitím trhavin v hornině 6 pro jakékoliv množství</t>
  </si>
  <si>
    <t>404426224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</si>
  <si>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</si>
  <si>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rýhy pro konstrukci stupně</t>
  </si>
  <si>
    <t>20-7,38</t>
  </si>
  <si>
    <t>13</t>
  </si>
  <si>
    <t>151101201</t>
  </si>
  <si>
    <t>Zřízení pažení stěn výkopu bez rozepření nebo vzepření příložné, hloubky do 4 m</t>
  </si>
  <si>
    <t>m2</t>
  </si>
  <si>
    <t>1709193089</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</si>
  <si>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</si>
  <si>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14</t>
  </si>
  <si>
    <t>151101211</t>
  </si>
  <si>
    <t>Odstranění pažení stěn výkopu s uložením pažin na vzdálenost do 3 m od okraje výkopu příložné, hloubky do 4 m</t>
  </si>
  <si>
    <t>134343718</t>
  </si>
  <si>
    <t>151101401</t>
  </si>
  <si>
    <t>Zřízení vzepření zapažených stěn výkopů s potřebným přepažováním při roubení příložném, hloubky do 4 m</t>
  </si>
  <si>
    <t>603981273</t>
  </si>
  <si>
    <t xml:space="preserve">Poznámka k souboru cen:_x000D_
1. Ceny nelze použít pro kotvení zapažených stěn zvenku; toto kotvení se oceňuje příslušnými cenami katalogu 800-2 Zvláštní zakládání objektů. </t>
  </si>
  <si>
    <t>16</t>
  </si>
  <si>
    <t>151101411</t>
  </si>
  <si>
    <t>Odstranění vzepření stěn výkopů s uložením materiálu na vzdálenost do 3 m od kraje výkopu při roubení příložném, hloubky do 4 m</t>
  </si>
  <si>
    <t>1078266793</t>
  </si>
  <si>
    <t>17</t>
  </si>
  <si>
    <t>153812111</t>
  </si>
  <si>
    <t>Trn z betonářské oceli včetně zainjektování při průměru oceli od 16 do 20 mm, délky přes 0,4 do 3,0 m</t>
  </si>
  <si>
    <t>kus</t>
  </si>
  <si>
    <t>1006167414</t>
  </si>
  <si>
    <t xml:space="preserve">Poznámka k souboru cen:_x000D_
1. V cenách nejsou započteny náklady na: a) vrty pro trny; tyto vrty se oceňují cenami souboru cen 22 Vrty, b) napnutí trnů a opěrné desky; tyto stavební práce se oceňují cenami, 153 81-22 Napnutí trnů z betonářské oceli a 153 89-13 Opěrné desky z oceli. </t>
  </si>
  <si>
    <t>zakotvení betonu úpravy vývařiště</t>
  </si>
  <si>
    <t>360</t>
  </si>
  <si>
    <t>18</t>
  </si>
  <si>
    <t>153812121</t>
  </si>
  <si>
    <t>Trn z betonářské oceli včetně zainjektování při průměru oceli od 20 do 26 mm, délky přes 0,4 do 3,0 m</t>
  </si>
  <si>
    <t>-1912866532</t>
  </si>
  <si>
    <t>kotvy z ocel. tyčí R25</t>
  </si>
  <si>
    <t>"práh"40</t>
  </si>
  <si>
    <t>"rybí přechod"37</t>
  </si>
  <si>
    <t>153812R1</t>
  </si>
  <si>
    <t>Trn z betonářské oceli včetně zainjektování D do 16 mm l do 1 m</t>
  </si>
  <si>
    <t>1220969742</t>
  </si>
  <si>
    <t>kotvení obkladu</t>
  </si>
  <si>
    <t>383</t>
  </si>
  <si>
    <t>161101151</t>
  </si>
  <si>
    <t>Svislé přemístění výkopku bez naložení do dopravní nádoby avšak s vyprázdněním dopravní nádoby na hromadu nebo do dopravního prostředku z horniny tř. 5 až 7, při hloubce výkopu přes 1 do 2,5 m</t>
  </si>
  <si>
    <t>-1101818090</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</si>
  <si>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</si>
  <si>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pro rýhy</t>
  </si>
  <si>
    <t>162201101</t>
  </si>
  <si>
    <t>Vodorovné přemístění výkopku nebo sypaniny po suchu na obvyklém dopravním prostředku, bez naložení výkopku, avšak se složením bez rozhrnutí z horniny tř. 1 až 4 na vzdálenost do 20 m</t>
  </si>
  <si>
    <t>1893883550</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</si>
  <si>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</si>
  <si>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přmístění materiálu hrázky obtoku</t>
  </si>
  <si>
    <t>56,25</t>
  </si>
  <si>
    <t>22</t>
  </si>
  <si>
    <t>162301101</t>
  </si>
  <si>
    <t>Vodorovné přemístění výkopku nebo sypaniny po suchu na obvyklém dopravním prostředku, bez naložení výkopku, avšak se složením bez rozhrnutí z horniny tř. 1 až 4 na vzdálenost přes 50 do 500 m</t>
  </si>
  <si>
    <t>-1519748399</t>
  </si>
  <si>
    <t>výkop na meziskládku</t>
  </si>
  <si>
    <t>218+127</t>
  </si>
  <si>
    <t>zpět k zásypu</t>
  </si>
  <si>
    <t>117</t>
  </si>
  <si>
    <t>k užití a rozprostření přebytku</t>
  </si>
  <si>
    <t>345-117</t>
  </si>
  <si>
    <t>23</t>
  </si>
  <si>
    <t>162301151</t>
  </si>
  <si>
    <t>Vodorovné přemístění výkopku nebo sypaniny po suchu na obvyklém dopravním prostředku, bez naložení výkopku, avšak se složením bez rozhrnutí z horniny tř. 5 až 7 na vzdálenost přes 50 do 500 m</t>
  </si>
  <si>
    <t>-675530528</t>
  </si>
  <si>
    <t>na meziskládku z rýh (tř. VI)</t>
  </si>
  <si>
    <t>7,38+12,62</t>
  </si>
  <si>
    <t>zpět k rozprostření</t>
  </si>
  <si>
    <t>24</t>
  </si>
  <si>
    <t>166101101</t>
  </si>
  <si>
    <t>Přehození neulehlého výkopku z horniny tř. 1 až 4</t>
  </si>
  <si>
    <t>1617363465</t>
  </si>
  <si>
    <t xml:space="preserve">Poznámka k souboru cen:_x000D_
1. Ceny jsou určeny pro přehození výkopku na vzdálenost do 3 m vodorovně a do 1,5 m svisle, měřeno mezi těžišti hromad. 2. Množství měrných jednotek. se určí v rostlém stavu horniny. </t>
  </si>
  <si>
    <t>přetřízení zeminy pro zásyp folie v hrázce obtoku</t>
  </si>
  <si>
    <t>53,25</t>
  </si>
  <si>
    <t>25</t>
  </si>
  <si>
    <t>167101101</t>
  </si>
  <si>
    <t>Nakládání, skládání a překládání neulehlého výkopku nebo sypaniny nakládání, množství do 100 m3, z hornin tř. 1 až 4</t>
  </si>
  <si>
    <t>207270977</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</si>
  <si>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</si>
  <si>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pro zřízení hrázky obtoku</t>
  </si>
  <si>
    <t>26</t>
  </si>
  <si>
    <t>167101102</t>
  </si>
  <si>
    <t>Nakládání, skládání a překládání neulehlého výkopku nebo sypaniny nakládání, množství přes 100 m3, z hornin tř. 1 až 4</t>
  </si>
  <si>
    <t>-1141068411</t>
  </si>
  <si>
    <t>pro zpětný zásyp</t>
  </si>
  <si>
    <t>k rozprostření a užití přebytku</t>
  </si>
  <si>
    <t>228</t>
  </si>
  <si>
    <t>27</t>
  </si>
  <si>
    <t>167101151</t>
  </si>
  <si>
    <t>Nakládání, skládání a překládání neulehlého výkopku nebo sypaniny nakládání, množství do 100 m3, z hornin tř. 5 až 7</t>
  </si>
  <si>
    <t>-1426025942</t>
  </si>
  <si>
    <t>tř. VI k rozprostření</t>
  </si>
  <si>
    <t>28</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</si>
  <si>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</si>
  <si>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</si>
  <si>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1339625301</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</si>
  <si>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</si>
  <si>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hrázka obtoku</t>
  </si>
  <si>
    <t>29</t>
  </si>
  <si>
    <t>171150R1</t>
  </si>
  <si>
    <t>Nákup vhodné zeminy pro ohumusování, včetně zajištění případné manipulace</t>
  </si>
  <si>
    <t>t</t>
  </si>
  <si>
    <t>708544774</t>
  </si>
  <si>
    <t>98*0,15*1,6</t>
  </si>
  <si>
    <t>30</t>
  </si>
  <si>
    <t>171201101</t>
  </si>
  <si>
    <t>Uložení sypaniny do násypů s rozprostřením sypaniny ve vrstvách a s hrubým urovnáním nezhutněných z jakýchkoliv hornin</t>
  </si>
  <si>
    <t>-379407543</t>
  </si>
  <si>
    <t>rozprostření nebo uložení přebytku výkopu</t>
  </si>
  <si>
    <t>z rýh tř. VI</t>
  </si>
  <si>
    <t>31</t>
  </si>
  <si>
    <t>171201201</t>
  </si>
  <si>
    <t>Uložení sypaniny na skládky</t>
  </si>
  <si>
    <t>1643076349</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</si>
  <si>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</si>
  <si>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 xml:space="preserve">viz C.5, D.1.1.a.1, </t>
  </si>
  <si>
    <t>345+20</t>
  </si>
  <si>
    <t>32</t>
  </si>
  <si>
    <t>174101101</t>
  </si>
  <si>
    <t>Zásyp sypaninou z jakékoliv horniny s uložením výkopku ve vrstvách se zhutněním jam, šachet, rýh nebo kolem objektů v těchto vykopávkách</t>
  </si>
  <si>
    <t>-980535761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</si>
  <si>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</si>
  <si>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t>
  </si>
  <si>
    <t>33</t>
  </si>
  <si>
    <t>181411122</t>
  </si>
  <si>
    <t>Založení trávníku na půdě předem připravené plochy do 1000 m2 výsevem včetně utažení lučního na svahu přes 1:5 do 1:2</t>
  </si>
  <si>
    <t>-218681761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</si>
  <si>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</si>
  <si>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osetí</t>
  </si>
  <si>
    <t>98</t>
  </si>
  <si>
    <t>34</t>
  </si>
  <si>
    <t>M</t>
  </si>
  <si>
    <t>005724800</t>
  </si>
  <si>
    <t>osivo směs jetelotravní</t>
  </si>
  <si>
    <t>kg</t>
  </si>
  <si>
    <t>500669444</t>
  </si>
  <si>
    <t>specifikace k pol.181411122</t>
  </si>
  <si>
    <t>98*0,015</t>
  </si>
  <si>
    <t>35</t>
  </si>
  <si>
    <t>182301122</t>
  </si>
  <si>
    <t>Rozprostření a urovnání ornice ve svahu sklonu přes 1:5 při souvislé ploše do 500 m2, tl. vrstvy přes 100 do 150 mm</t>
  </si>
  <si>
    <t>-818411688</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</si>
  <si>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</si>
  <si>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ohumusování, osetí</t>
  </si>
  <si>
    <t>Zakládání</t>
  </si>
  <si>
    <t>222111114</t>
  </si>
  <si>
    <t>Rychlostní diamantové vrtání průměru do 56 mm do úklonu 45 st. v hl 0 až 25 m v hornině tř. III a IV</t>
  </si>
  <si>
    <t>m</t>
  </si>
  <si>
    <t>1701489542</t>
  </si>
  <si>
    <t>pro trny z beton.oceli (kotvení vývařiště)</t>
  </si>
  <si>
    <t>360*0,5</t>
  </si>
  <si>
    <t>pro kotvení mimo vývar</t>
  </si>
  <si>
    <t>"práh"64</t>
  </si>
  <si>
    <t>"rybí přechod"43</t>
  </si>
  <si>
    <t>pro kotvení obkladu</t>
  </si>
  <si>
    <t>155</t>
  </si>
  <si>
    <t>37</t>
  </si>
  <si>
    <t>225211114</t>
  </si>
  <si>
    <t>Maloprofilové vrty jádrové průměru přes 56 do 93 mm do úklonu 45 st. v hl 0 až 25 m v hornině tř. III a IV</t>
  </si>
  <si>
    <t>-1337819772</t>
  </si>
  <si>
    <t>kotvení stupně</t>
  </si>
  <si>
    <t>58</t>
  </si>
  <si>
    <t>38</t>
  </si>
  <si>
    <t>273313711</t>
  </si>
  <si>
    <t>Základy z betonu prostého desky z betonu kamenem neprokládaného tř. C 20/25</t>
  </si>
  <si>
    <t>819367697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</si>
  <si>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</si>
  <si>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dno rybího přechodu</t>
  </si>
  <si>
    <t>39</t>
  </si>
  <si>
    <t>281811111</t>
  </si>
  <si>
    <t>Ocelové injekční trubky pro injektování osazené do předem připraveného injekčního vrtu, s ponecháním trubek ve vrtu, z trubek délky jednotlivě do 1,5 m, vnitřního průměru trubek přes 8 do 38,10 mm,(1,5")</t>
  </si>
  <si>
    <t>-824232877</t>
  </si>
  <si>
    <t xml:space="preserve">Poznámka k souboru cen:_x000D_
1. Ceny jsou určeny pouze pro ocelové trubky, pro injektování tlakem do 2 MPa. 2. Ceny nelze použít pro ocelové trubky s obturátorem vkládané do vrtů. Náklady na tyto trubky jsou započteny v cenách injektování. 3. V cenách jsou započteny i náklady na utěsnění trubek ve vrtu provazcem a cementovou maltou, nařezání trubek na patřičné délky, opatření trubek závity a spojkami a na utěsnění nebo jinou úpravu otvorů po injekčních vrtech. Dále jsou započteny i náklady: a) v cenách -1111 až -1123 na dodání trubek a jejich odříznutí po injektování, b) v cenách -1211 až -1223 na opotřebení trubek a jejich očištění po vytažení. </t>
  </si>
  <si>
    <t>kotvení stupně trubkovými kotvami</t>
  </si>
  <si>
    <t>41*1,4</t>
  </si>
  <si>
    <t>Svislé a kompletní konstrukce</t>
  </si>
  <si>
    <t>40</t>
  </si>
  <si>
    <t>320902021</t>
  </si>
  <si>
    <t>Dodatečná úprava ploch betonových konstrukcí s naložením suti na dopravní prostředek nebo s odklizením na hromady do vzdálenosti 3 m přes 4 dny do 28 dnů tvrdnutí betonu očištěním tlakovou vodou</t>
  </si>
  <si>
    <t>-1493831439</t>
  </si>
  <si>
    <t xml:space="preserve">Poznámka k souboru cen:_x000D_
1. Ceny lze použít pouze v souvislosti s použitím položek souboru cen 321 3 . -11 Oprava konstrukce z betonu 2. V cenách nejsou započteny náklady na: a) betonovou konstrukci nahrazující odstraňovanou vrstvu, tyto práce se oceňují cenami souboru cen 32 . 3 . -21 Oprava konstrukce z betonu, b) odklizení suti na vzdálenost přes 3 m; tyto práce se oceňují cenami souboru cen 997 32-12. Svislá doprava suti a vybouraných hmot a 997 32-1 Vodorovné přemístění suti nebo vybouraných hmot části B 01 katalogu s tím, že započtené 3 m se z celkové dopravní vzdálenosti neodečítají, c) uložení suti do násypu nebo na skládku; tyto práce se oceňují cenami katalogu 800-1 Zemní práce. 3. Plocha se stanoví v m2 rozvinuté upravované plochy. </t>
  </si>
  <si>
    <t>očištění základové spáry</t>
  </si>
  <si>
    <t>84</t>
  </si>
  <si>
    <t>41</t>
  </si>
  <si>
    <t>321212345</t>
  </si>
  <si>
    <t>Oprava zdiva nadzákladového z lomového kamene vodních staveb přehrad, jezů a plavebních komor, spodní stavby vodních elektráren, jader přehrad, odběrných věží a výpustných zařízení, opěrných zdí, šachet, šachtic a ostatních konstrukcí objemu opravovaných míst do 3 m3 jednotlivě, na maltu cementovou z kamene lomařsky upraveného s vyspárováním cementovou maltou, zdiva obkladního</t>
  </si>
  <si>
    <t>-188654726</t>
  </si>
  <si>
    <t xml:space="preserve">Poznámka k souboru cen:_x000D_
1. Cena -2345 lze použít i pro opravu dlažeb do 20 m2 jednotlivých opravovaných ploch o sklonu přes 1:1. 2. V cenách nejsou započteny náklady na bourání porušeného zdiva; tyto práce se oceňují cenami souboru cen 960 . . -12 Bourání konstrukcí vodních staveb části B01 tohoto katalogu. 3. Objem se stanoví v m3 doplňovaného zdiva; objem dutin do 0,20 m3 jednotlivě se od celkového objemu neodečítá. </t>
  </si>
  <si>
    <t>7*0,3</t>
  </si>
  <si>
    <t>42</t>
  </si>
  <si>
    <t>321213345</t>
  </si>
  <si>
    <t>Zdivo nadzákladové z lomového kamene vodních staveb přehrad, jezů a plavebních komor, spodní stavby vodních elektráren, odběrných věží a výpustných zařízení, opěrných zdí, šachet, šachtic a ostatních konstrukcí obkladní z lomového kamene lomařsky upraveného s vyspárováním, na cementovou maltu</t>
  </si>
  <si>
    <t>2017122243</t>
  </si>
  <si>
    <t xml:space="preserve">Poznámka k souboru cen:_x000D_
1. Ceny -3235, -3345, -3445 lze použít i pro dlažby z lomového kamene o sklonu přes 1:1. 2. Ceny -4511, -4591 lze použít i pro rovnaninu z lomového kamene o sklonu přes 1:1. 3. Objem se stanoví v m3 zdiva; objem dutin do 0,20 m3 jednotlivě se od celkového objemu neodečítá. </t>
  </si>
  <si>
    <t>obklad lomovým kamenem tl. 0,3</t>
  </si>
  <si>
    <t>2,0*13,4*0,3</t>
  </si>
  <si>
    <t>43</t>
  </si>
  <si>
    <t>321311116</t>
  </si>
  <si>
    <t>Konstrukce z betonu vodních staveb přehrad, jezů a plavebních komor, spodní stavby vodních elektráren, jader přehrad, odběrných věží a výpustných zařízení, opěrných zdí, šachet, šachtic a ostatních konstrukcí prostého pro prostředí s mrazovými cykly tř. C 30/37</t>
  </si>
  <si>
    <t>-923299900</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</si>
  <si>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Objem se stanoví v m3 betonové konstrukce; objem dutin jednotlivě do 0,20 m3 se od celkového objemu neodečítá. </t>
  </si>
  <si>
    <t>sanace dna vývařiště - úprava dna betonem dle potřeby</t>
  </si>
  <si>
    <t>67</t>
  </si>
  <si>
    <t>44</t>
  </si>
  <si>
    <t>321321116</t>
  </si>
  <si>
    <t>Konstrukce z betonu vodních staveb přehrad, jezů a plavebních komor, spodní stavby vodních elektráren, jader přehrad, odběrných věží a výpustných zařízení, opěrných zdí, šachet, šachtic a ostatních konstrukcí železového pro prostředí s mrazovými cykly tř. C 30/37</t>
  </si>
  <si>
    <t>1527104037</t>
  </si>
  <si>
    <t>"stupeň"90</t>
  </si>
  <si>
    <t>"závěrečný práh"43</t>
  </si>
  <si>
    <t>"rybí přechod"34</t>
  </si>
  <si>
    <t>45</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</si>
  <si>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</si>
  <si>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</si>
  <si>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-1670657003</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</si>
  <si>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</si>
  <si>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"stupeň"111</t>
  </si>
  <si>
    <t>"práh"56</t>
  </si>
  <si>
    <t>"rybí přechod"49</t>
  </si>
  <si>
    <t>"přehrazení toku"6</t>
  </si>
  <si>
    <t>46</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</si>
  <si>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</si>
  <si>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</si>
  <si>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2091571177</t>
  </si>
  <si>
    <t>viz pol.3213351010</t>
  </si>
  <si>
    <t>222</t>
  </si>
  <si>
    <t>47</t>
  </si>
  <si>
    <t>321366111</t>
  </si>
  <si>
    <t>Výztuž železobetonových konstrukcí vodních staveb přehrad, jezů a plavebních komor, spodní stavby vodních elektráren, jader přehrad, odběrných věží a výpustných zařízení, opěrných zdí, šachet, šachtic a ostatních konstrukcí z oceli 10 505 (R) nebo BSt 500 (nebo svařovaných sítí)</t>
  </si>
  <si>
    <t>-1078556629</t>
  </si>
  <si>
    <t xml:space="preserve">Poznámka k souboru cen:_x000D_
1. Ceny lze použít i pro: a) výztuž prováděnou v obedněných prostorách, b) výztuž koster obalených sítí; potažení kostry hustým pletivem se oceňuje individuálně, c) výztuž z armokošů. 2. V cenách jsou započteny i náklady na bodové svařování nahrazující vázaní drátem. 3. V cenách nejsou započteny náklady na provedení nosných svarů a na provedení svarů přenášejících tahová napětí při přepravě a montáži výztuže z vyztužených koster; tyto se oceňují cenami souboru cen 320 36-0 Svařované nosné spoje. 4. Množství jednotek se stanoví v t hmotnosti výztuže bez prostřihu. </t>
  </si>
  <si>
    <t>P</t>
  </si>
  <si>
    <t>Poznámka k položce:
specifikace výztuže dle armovacích výkresů</t>
  </si>
  <si>
    <t>specifikace výztuže dle armovacích výkresů</t>
  </si>
  <si>
    <t>předpoklad 150kg/m3</t>
  </si>
  <si>
    <t>167*0,15</t>
  </si>
  <si>
    <t>Vodorovné konstrukce</t>
  </si>
  <si>
    <t>48</t>
  </si>
  <si>
    <t>451311521</t>
  </si>
  <si>
    <t>Podklad z prostého betonu pod dlažbu pro prostředí s mrazovými cykly, ve vrstvě tl. přes 100 do 150 mm</t>
  </si>
  <si>
    <t>-1711005340</t>
  </si>
  <si>
    <t xml:space="preserve">Poznámka k souboru cen:_x000D_
1. Ceny lze použít i pro podklady z prostého betonu pod schody a pod prefabrikované konstrukce. 2. Ceny neplatí pro: a) těsnící nebo opevňovací betonovou vrstvu; tato se oceňuje cenami souboru cen 457 31- . . Těsnicí vrstva z betonu odolného proti agresivnímu prostředí b) podklad z prostého betonu pod dlažbu dna vývaru; tento se oceňuje cenami souboru cen 321 31-11 Konstrukce z prostého betonu. 3. V cenách nejsou započteny náklady na úpravu a těsnění dilatačních spár; tyto se oceňují cenami souboru cen 931 . . - . . Úprava dilatační spáry konstrukcí z prostého nebo železového betonu. 4. Plocha se stanoví v m2 dlažby, pod níž je podklad určen. </t>
  </si>
  <si>
    <t>pod dlažbu u rybnochodu</t>
  </si>
  <si>
    <t>49</t>
  </si>
  <si>
    <t>462511270</t>
  </si>
  <si>
    <t>Zához z lomového kamene neupraveného záhozového bez proštěrkování z terénu, hmotnosti jednotlivých kamenů do 200 kg</t>
  </si>
  <si>
    <t>-121681952</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</si>
  <si>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</si>
  <si>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velké kameny v rybochodu (přehrážky)</t>
  </si>
  <si>
    <t>18*0,05</t>
  </si>
  <si>
    <t>50</t>
  </si>
  <si>
    <t>462512R2</t>
  </si>
  <si>
    <t>Zához z lomového kamene neupraveného záhozového s proštěrkováním z terénu, hmotnosti jednotlivých kamenů přes 200 do 500 kg, za opětovné využití vybouraného materiálu</t>
  </si>
  <si>
    <t>688431976</t>
  </si>
  <si>
    <t>opětovné zřízení záhnozu za použití vybouraného marteriálu</t>
  </si>
  <si>
    <t>51</t>
  </si>
  <si>
    <t>462512R1</t>
  </si>
  <si>
    <t>Zához z lomového kamene neupraveného záhozového s proštěrkováním z terénu, hmotnosti jednotlivých kamenů nad 500 kg</t>
  </si>
  <si>
    <t>2022554550</t>
  </si>
  <si>
    <t>"nad jezem"49</t>
  </si>
  <si>
    <t>"ve vývaru"10</t>
  </si>
  <si>
    <t>"za závěr.prahem"119</t>
  </si>
  <si>
    <t>52</t>
  </si>
  <si>
    <t>462519003</t>
  </si>
  <si>
    <t>Zához z lomového kamene neupraveného záhozového Příplatek k cenám za urovnání viditelných ploch záhozu z kamene, hmotnosti jednotlivých kamenů přes 200 do 500 kg</t>
  </si>
  <si>
    <t>1057943246</t>
  </si>
  <si>
    <t>opravený zához</t>
  </si>
  <si>
    <t>47,5</t>
  </si>
  <si>
    <t>53</t>
  </si>
  <si>
    <t>464511111</t>
  </si>
  <si>
    <t>Pohoz dna nebo svahů jakékoliv tloušťky z lomového kamene neupraveného tříděného z terénu</t>
  </si>
  <si>
    <t>1222480976</t>
  </si>
  <si>
    <t xml:space="preserve">Poznámka k souboru cen:_x000D_
1. Ceny neplatí pro zpevnění dna nebo svahů drceným kamenivem 63-125 mm prolévaným cementovou maltou s uzavírací vrstvou tl.do 50 mm z betonu, na povrchu uhlazenou; tyto práce se oceňují cenami souboru cen 469 52-1 . Zpevnění drceným kamenivem 63-125 mm prolévaným cementovou maltou. 2. V cenách jsou započteny i náklady na úpravu jednotlivých kamenů hmotnosti přes 500 kg dodatečným rozpojením na místě uložení. 3. Objem se stanoví v m3 pohozu. </t>
  </si>
  <si>
    <t>dno rybochodu</t>
  </si>
  <si>
    <t>54</t>
  </si>
  <si>
    <t>465512327</t>
  </si>
  <si>
    <t>Dlažba z lomového kamene lomařsky upraveného na sucho se zalitím spár cementovou maltou, tl. kamene 300 mm</t>
  </si>
  <si>
    <t>-1990597780</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</si>
  <si>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 . - . . Lože z kameniva. 3. Plocha se stanoví v m2 rozvinuté lícní plochy dlažby. </t>
  </si>
  <si>
    <t>obklad stupně</t>
  </si>
  <si>
    <t>59</t>
  </si>
  <si>
    <t>odpočet ve sklonu 5:1</t>
  </si>
  <si>
    <t>-13,4*2,0</t>
  </si>
  <si>
    <t>kamenná dlažba na břehu u rybochodu</t>
  </si>
  <si>
    <t>Úpravy povrchů, podlahy a osazování výplní</t>
  </si>
  <si>
    <t>55</t>
  </si>
  <si>
    <t>628635512</t>
  </si>
  <si>
    <t>Vyplnění spár dosavadních konstrukcí zdiva cementovou maltou s vyčištěním spár hloubky do 70 mm, zdiva z lomového kamene s vyspárováním</t>
  </si>
  <si>
    <t>1868796020</t>
  </si>
  <si>
    <t xml:space="preserve">Poznámka k souboru cen:_x000D_
1. V cenách nejsou započteny náklady na vysekání spár; tyto práce se oceňují cenami souboru cen 938 90-31 Dokončovací práce na dosavadních konstrukcích - vysekání spár. 2. Množství jednotek se stanoví v m2 rozvinuté upravované plochy. </t>
  </si>
  <si>
    <t>přespárování dlažby</t>
  </si>
  <si>
    <t>Ostatní konstrukce a práce, bourání</t>
  </si>
  <si>
    <t>56</t>
  </si>
  <si>
    <t>938901101</t>
  </si>
  <si>
    <t>Dokončovací práce na dosavadních konstrukcích očištění dlažby od travního a divokého porostu, s vytrháním kořenů ze spár, s naložením odstraněného porostu na dopravní prostředek nebo s odklizením na hromady do vzdálenosti 50 m z lomového kamene nebo betonových desek</t>
  </si>
  <si>
    <t>1063652131</t>
  </si>
  <si>
    <t xml:space="preserve">Poznámka k souboru cen:_x000D_
1. Příplatek -4911 lze použít i pro další svislé přemístění odstraňovaného porostu, jehož odstranění se oceňuje cenami -2131 a -2132. 2. V cenách nejsou započteny náklady na odstranění porostu, suti nebo bahna na hromady ve vzdálenosti přes 50 m; tyto se oceňují cenami souboru cen 997 32-1 Vodorovná doprava suti a vybouraných hmot části B01 katalogu. 3. Množství měrných jednotek se stanoví: a) u cen -1101 až -3211 v m2 rozvinuté upravované plochy, b) u cen -4111 a -4911 v m3 prostoru, z něhož bylo odstraněno bahno, c) u ceny -8311 v ks mezníků nebo značek. </t>
  </si>
  <si>
    <t>očištění dlažeb</t>
  </si>
  <si>
    <t>66</t>
  </si>
  <si>
    <t>57</t>
  </si>
  <si>
    <t>953333234</t>
  </si>
  <si>
    <t>PVC těsnící pás do betonových konstrukcí do pracovních spar vnější, pokládaný na bednění nebo podkladní beton z vnější strany konstrukce šířky 500 mm</t>
  </si>
  <si>
    <t>-773718099</t>
  </si>
  <si>
    <t xml:space="preserve">Poznámka k souboru cen:_x000D_
1. V cenách dodatečného přírubového pásu -3611 a -3621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 </t>
  </si>
  <si>
    <t>viz D.1.1.a.1, C.5</t>
  </si>
  <si>
    <t>960111221</t>
  </si>
  <si>
    <t>Bourání konstrukcí vodních staveb z hladiny, s naložením vybouraných hmot a suti na dopravní prostředek nebo s odklizením na hromady do vzdálenosti 20 m z dílců prefabrikovaných betonových a železobetonových</t>
  </si>
  <si>
    <t>1413582979</t>
  </si>
  <si>
    <t xml:space="preserve">Poznámka k souboru cen:_x000D_
1. Ceny jsou určeny: a) cena 960 11-1221 i pro bourání: - konstrukcí z prostého nebo prokládaného betonu a asfaltobetonu, - patky z prefabrikátů, - záhozu z betonových bloků, - dlažby z kamene, - dlažby z betonových desek a tvárnic, - skruží studní pro kontrolní měření, pozorování čerpání vody, - prefabrikovaných obezdívek krátkých ražených štol, - prefabrikovaných těles kabelových tratí. b) cena 960 19-1241 i pro bourání: - kamenných krycích desek, - obkladního zdiva, - schodů z kopáků, - balvanitého skluzu. c) cena 960 21-1251 i pro bourání: - kyklopského zdiva, - těsnícího jádra z asfaltové malty i asfaltové malty prokládané kamenem, - patky z lomového kamene, - záhozu a pohozu prolitého cementovou nebo asfaltovou maltou, - rovnaniny z lomového kamene, - schodů z lomového kamene, - zdiva cihelného, tvárnicového, příček, mazanin a potěrů, - monolitických obezdívek krátkých ražených štol, d) cena 960 32-1271 i pro bourání betonových konstrukcí s vloženými ocelovými trubkami (pro měření a pozorování). 2. Ceny nelze použít pro: a) bourání ve výkopišti, kdy bourání je součástí zemních prací; tyto práce se oceňují cenami katalogu 800-1 Zemní práce, b) bourání konstrukcí lože z kameniva, filtračních vrstev záhozu z lomového kamene, pohozu z kamene a kameniva; toto se oceňuje cenami katalogu 800-1 Zemní práce, c) bourání opeření svodidel, drátokamenného opevnění, břehového opevnění perforovanou folií, obsluhovacích lávek a stavidlových tabulí, limnigrafických latí, geotextilií; tyto práce se oceňují individuálně. 3. V cenách jsou započteny i náklady na bourání geotextilií, výplně otvorů tvárnic, drenáží, trubek a dilatačních prvků apod., zabudovaných v bouraných konstrukcích. 4. V cenách nejsou započteny náklady na: a) roubení horniny za bouranými konstrukcemi. Tyto se oceňují cenami katalogu 800-1 Zemní práce, b) svislou dopravu suti; tyto práce se oceňují cenami souboru cen 997 32-12 Svislá doprava suti a vybouraných hmot, c) vodorovnou dopravu suti na vzdálenost přes 20 m; tyto práce se oceňují cenami souboru cen 997 32-1 . . Vodorovná doprava suti a vybouraných hmot s tím, že započtených 20 m se z celkové dopravní vzdálenosti neodečítá, d) uložení suti a vybouraných hmot do násypu nebo na skládku; tyto práce se oceňují cenami katalogu 800-1 Zemní práce. 5. Objem se stanoví v m3 bourané konstrukce. </t>
  </si>
  <si>
    <t>bourání rybího přechodu</t>
  </si>
  <si>
    <t>960211251</t>
  </si>
  <si>
    <t>Bourání konstrukcí vodních staveb z hladiny, s naložením vybouraných hmot a suti na dopravní prostředek nebo s odklizením na hromady do vzdálenosti 20 m zděných z kamene nebo z cihel</t>
  </si>
  <si>
    <t>-247348028</t>
  </si>
  <si>
    <t>bourání opevnění</t>
  </si>
  <si>
    <t>60</t>
  </si>
  <si>
    <t>960321271</t>
  </si>
  <si>
    <t>Bourání konstrukcí vodních staveb z hladiny, s naložením vybouraných hmot a suti na dopravní prostředek nebo s odklizením na hromady do vzdálenosti 20 m ze železobetonu</t>
  </si>
  <si>
    <t>-68682050</t>
  </si>
  <si>
    <t>bourání původního stupně</t>
  </si>
  <si>
    <t>81</t>
  </si>
  <si>
    <t>bourání závěrečný práh</t>
  </si>
  <si>
    <t>997</t>
  </si>
  <si>
    <t>Přesun sutě</t>
  </si>
  <si>
    <t>61</t>
  </si>
  <si>
    <t>997013801</t>
  </si>
  <si>
    <t>Poplatek za uložení stavebního odpadu na skládce (skládkovné) betonového</t>
  </si>
  <si>
    <t>1292786500</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</si>
  <si>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</si>
  <si>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konstrukce beton+kámen</t>
  </si>
  <si>
    <t>44,046+39,75</t>
  </si>
  <si>
    <t>62</t>
  </si>
  <si>
    <t>997013802</t>
  </si>
  <si>
    <t>Poplatek za uložení stavebního odpadu na skládce (skládkovné) železobetonového</t>
  </si>
  <si>
    <t>-647771050</t>
  </si>
  <si>
    <t>konstrukce ze žb</t>
  </si>
  <si>
    <t>310,65</t>
  </si>
  <si>
    <t>63</t>
  </si>
  <si>
    <t>997321211</t>
  </si>
  <si>
    <t>Svislá doprava suti a vybouraných hmot s naložením do dopravního zařízení a s vyprázdněním dopravního zařízení na hromadu nebo do dopravního prostředku na výšku do 4 m</t>
  </si>
  <si>
    <t>-1989188878</t>
  </si>
  <si>
    <t xml:space="preserve">Poznámka k souboru cen:_x000D_
1. Výška svislé dopravy je svislá vzdálenost mezi místem nakládání do zařízení pro svislou dopravu a místem, kde se toto zařízení vyprazdňuje. 2. Ceny nelze použít pro pouhé shazování suti nebo vybouraných hmot z jakékoliv výšky bez užití dopravního zařízení; náklady na toto shazování jsou započteny v cenách souboru cen 960 . . -12 Bourání konstrukcí vodních staveb a 978 02-71 Odstranění poškozených cementových omítek. </t>
  </si>
  <si>
    <t>pro vybouranou konstrukci stupně a prahu</t>
  </si>
  <si>
    <t>64</t>
  </si>
  <si>
    <t>997321511</t>
  </si>
  <si>
    <t>Vodorovná doprava suti a vybouraných hmot bez naložení, s vyložením a hrubým urovnáním po suchu, na vzdálenost do 1 km</t>
  </si>
  <si>
    <t>2055305160</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</si>
  <si>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</si>
  <si>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odvoz vybouraných konstrukcí na skládku</t>
  </si>
  <si>
    <t>44,046+39,75+310,65</t>
  </si>
  <si>
    <t>65</t>
  </si>
  <si>
    <t>997321519</t>
  </si>
  <si>
    <t>Vodorovná doprava suti a vybouraných hmot bez naložení, s vyložením a hrubým urovnáním po suchu, na vzdálenost Příplatek k cenám za každý další i započatý 1 km přes 1 km</t>
  </si>
  <si>
    <t>1212626624</t>
  </si>
  <si>
    <t>odvoz na skládku do 20km</t>
  </si>
  <si>
    <t>394,446*19</t>
  </si>
  <si>
    <t>997321R1</t>
  </si>
  <si>
    <t>Likvidace hydroizolační folie</t>
  </si>
  <si>
    <t>-646524438</t>
  </si>
  <si>
    <t>Poznámka k položce:
Součástí položky je potřebná manipulace a případná likvidace na skládce nebo jiné využití dle požadavku investora</t>
  </si>
  <si>
    <t>použitá folie z hrázky obtoku</t>
  </si>
  <si>
    <t>0,294</t>
  </si>
  <si>
    <t>998</t>
  </si>
  <si>
    <t>Přesun hmot</t>
  </si>
  <si>
    <t>998323011</t>
  </si>
  <si>
    <t>Přesun hmot pro jezy a stupně dopravní vzdálenost do 500 m</t>
  </si>
  <si>
    <t>625348037</t>
  </si>
  <si>
    <t xml:space="preserve">Poznámka k souboru cen:_x000D_
1. Ceny jsou určeny pro jakoukoliv konstrukčně-materiálovou charakteristiku. </t>
  </si>
  <si>
    <t>PSV</t>
  </si>
  <si>
    <t>Práce a dodávky PSV</t>
  </si>
  <si>
    <t>711</t>
  </si>
  <si>
    <t>Izolace proti vodě, vlhkosti a plynům</t>
  </si>
  <si>
    <t>68</t>
  </si>
  <si>
    <t>711131821</t>
  </si>
  <si>
    <t>Odstranění izolace proti zemní vlhkosti na ploše svislé S</t>
  </si>
  <si>
    <t>-1335989136</t>
  </si>
  <si>
    <t xml:space="preserve">Poznámka k souboru cen:_x000D_
1. Ceny se používají pro odstranění hydroizolačních pásů a folií bez rozlišení tloušťky a počtu vrstev. </t>
  </si>
  <si>
    <t>při odstranění obtoku</t>
  </si>
  <si>
    <t>1,5*51,5</t>
  </si>
  <si>
    <t>1,5*47,5</t>
  </si>
  <si>
    <t>69</t>
  </si>
  <si>
    <t>711432101</t>
  </si>
  <si>
    <t>Provedení izolace proti povrchové a podpovrchové tlakové vodě pásy na sucho AIP nebo tkaniny na ploše svislé S</t>
  </si>
  <si>
    <t>-1270757759</t>
  </si>
  <si>
    <t xml:space="preserve">Poznámka k souboru cen:_x000D_
1. Izolace plochy jednotlivě do 10 m2 se oceňují skladebně cenou příslušné izolace a cenou 711 49-9096 Příplatek za plochu do 10 m2, a to jen při položení pásů za použití natěradel nebo tmelů za horka. </t>
  </si>
  <si>
    <t>hydroizolační folie v hrázce obtoku</t>
  </si>
  <si>
    <t>70</t>
  </si>
  <si>
    <t>283220R1</t>
  </si>
  <si>
    <t xml:space="preserve">fólie zemní hydroizolační mPVC, tl. 1,5 mm, š. 1,5m </t>
  </si>
  <si>
    <t>668510185</t>
  </si>
  <si>
    <t>Poznámka k položce:
např. folie FATRAFOL</t>
  </si>
  <si>
    <t>specifikace k pol.711432101</t>
  </si>
  <si>
    <t>148,5*1,2</t>
  </si>
  <si>
    <t>71</t>
  </si>
  <si>
    <t>998711101</t>
  </si>
  <si>
    <t>Přesun hmot pro izolace proti vodě, vlhkosti a plynům stanovený z hmotnosti přesunovaného materiálu vodorovná dopravní vzdálenost do 50 m v objektech výšky do 6 m</t>
  </si>
  <si>
    <t>1590026468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</si>
  <si>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</si>
  <si>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SO 02 - Stupeň č. 2 ř. km 30,694 (km 30,696)</t>
  </si>
  <si>
    <t>-1214208802</t>
  </si>
  <si>
    <t>viz C.5, D.1.1.b.1, -4</t>
  </si>
  <si>
    <t>-1866293896</t>
  </si>
  <si>
    <t>-1319078305</t>
  </si>
  <si>
    <t>-1105564264</t>
  </si>
  <si>
    <t>-633405604</t>
  </si>
  <si>
    <t>585701914</t>
  </si>
  <si>
    <t>1,5*49</t>
  </si>
  <si>
    <t>-301134031</t>
  </si>
  <si>
    <t>174</t>
  </si>
  <si>
    <t>-2088029938</t>
  </si>
  <si>
    <t>329*0,2</t>
  </si>
  <si>
    <t>-689230091</t>
  </si>
  <si>
    <t>83</t>
  </si>
  <si>
    <t>-1088932507</t>
  </si>
  <si>
    <t>83*0,2</t>
  </si>
  <si>
    <t>-1182373536</t>
  </si>
  <si>
    <t>(0,4+0,7)*3,6</t>
  </si>
  <si>
    <t>1025355631</t>
  </si>
  <si>
    <t>12-4</t>
  </si>
  <si>
    <t>808195737</t>
  </si>
  <si>
    <t>-1704995634</t>
  </si>
  <si>
    <t>-276494403</t>
  </si>
  <si>
    <t>-2146859264</t>
  </si>
  <si>
    <t>-1674047785</t>
  </si>
  <si>
    <t>350</t>
  </si>
  <si>
    <t>788014008</t>
  </si>
  <si>
    <t>"práh"41</t>
  </si>
  <si>
    <t>"rybí přechod"22</t>
  </si>
  <si>
    <t>310910560</t>
  </si>
  <si>
    <t>456</t>
  </si>
  <si>
    <t>174566443</t>
  </si>
  <si>
    <t>3,96+8</t>
  </si>
  <si>
    <t>1262934877</t>
  </si>
  <si>
    <t>73,5</t>
  </si>
  <si>
    <t>2097224280</t>
  </si>
  <si>
    <t>239+83</t>
  </si>
  <si>
    <t>322-71</t>
  </si>
  <si>
    <t>386943594</t>
  </si>
  <si>
    <t>-603729111</t>
  </si>
  <si>
    <t>-1774411211</t>
  </si>
  <si>
    <t>-1146484343</t>
  </si>
  <si>
    <t>251</t>
  </si>
  <si>
    <t>615683922</t>
  </si>
  <si>
    <t>8+3,96</t>
  </si>
  <si>
    <t>-1105994844</t>
  </si>
  <si>
    <t>1042026482</t>
  </si>
  <si>
    <t>124*0,15*1,6</t>
  </si>
  <si>
    <t>-1590515394</t>
  </si>
  <si>
    <t>1553641652</t>
  </si>
  <si>
    <t>322+11,96</t>
  </si>
  <si>
    <t>-874451541</t>
  </si>
  <si>
    <t>305373051</t>
  </si>
  <si>
    <t>124</t>
  </si>
  <si>
    <t>-1547931156</t>
  </si>
  <si>
    <t>124*0,015</t>
  </si>
  <si>
    <t>690939399</t>
  </si>
  <si>
    <t>-1925894123</t>
  </si>
  <si>
    <t>201</t>
  </si>
  <si>
    <t>"práh"65</t>
  </si>
  <si>
    <t>183</t>
  </si>
  <si>
    <t>-2089293745</t>
  </si>
  <si>
    <t>1317958108</t>
  </si>
  <si>
    <t>-525392224</t>
  </si>
  <si>
    <t>-1348143801</t>
  </si>
  <si>
    <t>89</t>
  </si>
  <si>
    <t>1211475348</t>
  </si>
  <si>
    <t>4*0,3</t>
  </si>
  <si>
    <t>2070873359</t>
  </si>
  <si>
    <t>1,5*17,7*0,3</t>
  </si>
  <si>
    <t>772505671</t>
  </si>
  <si>
    <t>1816848363</t>
  </si>
  <si>
    <t>"stupeň"67</t>
  </si>
  <si>
    <t>"závěrečný práh"44</t>
  </si>
  <si>
    <t>"rybí přechod"15</t>
  </si>
  <si>
    <t>2046538897</t>
  </si>
  <si>
    <t>"stupeň"78</t>
  </si>
  <si>
    <t>"práh"63</t>
  </si>
  <si>
    <t>943533892</t>
  </si>
  <si>
    <t>169</t>
  </si>
  <si>
    <t>32374447</t>
  </si>
  <si>
    <t>126*0,15</t>
  </si>
  <si>
    <t>-1652627650</t>
  </si>
  <si>
    <t>722409238</t>
  </si>
  <si>
    <t>371948383</t>
  </si>
  <si>
    <t>"nad jezem"59</t>
  </si>
  <si>
    <t>"ve vývaru"6</t>
  </si>
  <si>
    <t>"za závěr.prahem"115</t>
  </si>
  <si>
    <t>-269228842</t>
  </si>
  <si>
    <t>1735097504</t>
  </si>
  <si>
    <t>1915848369</t>
  </si>
  <si>
    <t>-1356491895</t>
  </si>
  <si>
    <t>-17,7*1,5</t>
  </si>
  <si>
    <t>435293122</t>
  </si>
  <si>
    <t>413073482</t>
  </si>
  <si>
    <t>-2043162499</t>
  </si>
  <si>
    <t>viz D.1.1.b.1, C.5</t>
  </si>
  <si>
    <t>-2025392935</t>
  </si>
  <si>
    <t>1270301279</t>
  </si>
  <si>
    <t>-36640683</t>
  </si>
  <si>
    <t>82</t>
  </si>
  <si>
    <t>444694604</t>
  </si>
  <si>
    <t>44,046+29,15</t>
  </si>
  <si>
    <t>1359025547</t>
  </si>
  <si>
    <t>327,75</t>
  </si>
  <si>
    <t>-295322878</t>
  </si>
  <si>
    <t>-89309433</t>
  </si>
  <si>
    <t>44,046+29,15+327,75</t>
  </si>
  <si>
    <t>274308143</t>
  </si>
  <si>
    <t>400,946*19</t>
  </si>
  <si>
    <t>-472826629</t>
  </si>
  <si>
    <t>2105141172</t>
  </si>
  <si>
    <t>1304758847</t>
  </si>
  <si>
    <t>277011717</t>
  </si>
  <si>
    <t>2011292607</t>
  </si>
  <si>
    <t>147*1,2</t>
  </si>
  <si>
    <t>-1018514454</t>
  </si>
  <si>
    <t>SO 03 - Stupeň č. 3 ř. km 30,807 (km 30,812)</t>
  </si>
  <si>
    <t>-1350047556</t>
  </si>
  <si>
    <t>viz C.5, D.1.1.c.1, -4</t>
  </si>
  <si>
    <t>1128918508</t>
  </si>
  <si>
    <t>174841430</t>
  </si>
  <si>
    <t>1610956553</t>
  </si>
  <si>
    <t>1548096206</t>
  </si>
  <si>
    <t>358954526</t>
  </si>
  <si>
    <t>1,5*51</t>
  </si>
  <si>
    <t>1537184370</t>
  </si>
  <si>
    <t>180</t>
  </si>
  <si>
    <t>125</t>
  </si>
  <si>
    <t>-1332334669</t>
  </si>
  <si>
    <t>305*0,2</t>
  </si>
  <si>
    <t>-1236823908</t>
  </si>
  <si>
    <t>111</t>
  </si>
  <si>
    <t>1370420533</t>
  </si>
  <si>
    <t>111*0,2</t>
  </si>
  <si>
    <t>-141283749</t>
  </si>
  <si>
    <t>(0,32+0,45)*6</t>
  </si>
  <si>
    <t>-1511817742</t>
  </si>
  <si>
    <t>42-4,62</t>
  </si>
  <si>
    <t>1165983461</t>
  </si>
  <si>
    <t>256393333</t>
  </si>
  <si>
    <t>-1118916737</t>
  </si>
  <si>
    <t>-1004374203</t>
  </si>
  <si>
    <t>-1160090595</t>
  </si>
  <si>
    <t>336</t>
  </si>
  <si>
    <t>-775685384</t>
  </si>
  <si>
    <t>"práh"45</t>
  </si>
  <si>
    <t>"rybí přechod"33</t>
  </si>
  <si>
    <t>-1726642113</t>
  </si>
  <si>
    <t>539</t>
  </si>
  <si>
    <t>-2054994910</t>
  </si>
  <si>
    <t>4,62+37,38</t>
  </si>
  <si>
    <t>743635867</t>
  </si>
  <si>
    <t>76,5</t>
  </si>
  <si>
    <t>553817649</t>
  </si>
  <si>
    <t>305+111</t>
  </si>
  <si>
    <t>416-98</t>
  </si>
  <si>
    <t>-1447682929</t>
  </si>
  <si>
    <t>-1359668093</t>
  </si>
  <si>
    <t>749782681</t>
  </si>
  <si>
    <t>222464298</t>
  </si>
  <si>
    <t>318</t>
  </si>
  <si>
    <t>252204400</t>
  </si>
  <si>
    <t>501526697</t>
  </si>
  <si>
    <t>-625764002</t>
  </si>
  <si>
    <t>113*0,15*1,6</t>
  </si>
  <si>
    <t>468262285</t>
  </si>
  <si>
    <t>-766505167</t>
  </si>
  <si>
    <t xml:space="preserve">viz C.5, D.1.1.c.1, </t>
  </si>
  <si>
    <t>-1198831919</t>
  </si>
  <si>
    <t>2013864128</t>
  </si>
  <si>
    <t>113</t>
  </si>
  <si>
    <t>176582215</t>
  </si>
  <si>
    <t>113*0,015</t>
  </si>
  <si>
    <t>1937359422</t>
  </si>
  <si>
    <t>454609590</t>
  </si>
  <si>
    <t>194</t>
  </si>
  <si>
    <t>"práh"73</t>
  </si>
  <si>
    <t>217</t>
  </si>
  <si>
    <t>-1645173813</t>
  </si>
  <si>
    <t>1458851535</t>
  </si>
  <si>
    <t>-1061756156</t>
  </si>
  <si>
    <t>1600487405</t>
  </si>
  <si>
    <t>103</t>
  </si>
  <si>
    <t>1745016812</t>
  </si>
  <si>
    <t>624938254</t>
  </si>
  <si>
    <t>2,1*18,3*0,3</t>
  </si>
  <si>
    <t>-267390658</t>
  </si>
  <si>
    <t>-725403111</t>
  </si>
  <si>
    <t>"stupeň"94</t>
  </si>
  <si>
    <t>"závěrečný práh"51</t>
  </si>
  <si>
    <t>"rybí přechod"29</t>
  </si>
  <si>
    <t>45792972</t>
  </si>
  <si>
    <t>"stupeň"107</t>
  </si>
  <si>
    <t>"rybí přechod"48</t>
  </si>
  <si>
    <t>2028052850</t>
  </si>
  <si>
    <t>225</t>
  </si>
  <si>
    <t>1664076257</t>
  </si>
  <si>
    <t>174*0,15</t>
  </si>
  <si>
    <t>-962328827</t>
  </si>
  <si>
    <t>-603064722</t>
  </si>
  <si>
    <t>15*0,05</t>
  </si>
  <si>
    <t>-508719349</t>
  </si>
  <si>
    <t>"ve vývaru"15</t>
  </si>
  <si>
    <t>"za závěr.prahem"122</t>
  </si>
  <si>
    <t>271040181</t>
  </si>
  <si>
    <t>843050590</t>
  </si>
  <si>
    <t>37,5</t>
  </si>
  <si>
    <t>-1108304213</t>
  </si>
  <si>
    <t>1374989736</t>
  </si>
  <si>
    <t>-18,3*2,1</t>
  </si>
  <si>
    <t>2002837565</t>
  </si>
  <si>
    <t>-550431851</t>
  </si>
  <si>
    <t>-77680092</t>
  </si>
  <si>
    <t>viz D.1.1.c.1, C.5</t>
  </si>
  <si>
    <t>-383505418</t>
  </si>
  <si>
    <t>2016320940</t>
  </si>
  <si>
    <t>-1778358524</t>
  </si>
  <si>
    <t>104</t>
  </si>
  <si>
    <t>551138124</t>
  </si>
  <si>
    <t>44,046+23,85</t>
  </si>
  <si>
    <t>778389793</t>
  </si>
  <si>
    <t>376,2</t>
  </si>
  <si>
    <t>-232442709</t>
  </si>
  <si>
    <t>-981024297</t>
  </si>
  <si>
    <t>44,046+23,85+376,2</t>
  </si>
  <si>
    <t>-103612290</t>
  </si>
  <si>
    <t>444,096*19</t>
  </si>
  <si>
    <t>1498859329</t>
  </si>
  <si>
    <t>0,33</t>
  </si>
  <si>
    <t>-350744222</t>
  </si>
  <si>
    <t>234458161</t>
  </si>
  <si>
    <t>-734041497</t>
  </si>
  <si>
    <t>1217527986</t>
  </si>
  <si>
    <t>153*1,2</t>
  </si>
  <si>
    <t>1291427657</t>
  </si>
  <si>
    <t>SO 04 - Stupeň č. 4 ř. km 30,858 (km 30,915)</t>
  </si>
  <si>
    <t>1636230107</t>
  </si>
  <si>
    <t>viz C.5, D.1.1.d.1, -4</t>
  </si>
  <si>
    <t>208442624</t>
  </si>
  <si>
    <t>-1811312271</t>
  </si>
  <si>
    <t>6756851</t>
  </si>
  <si>
    <t>-1865252409</t>
  </si>
  <si>
    <t>1609819165</t>
  </si>
  <si>
    <t>1,5*53</t>
  </si>
  <si>
    <t>2039315923</t>
  </si>
  <si>
    <t>176</t>
  </si>
  <si>
    <t>-150697247</t>
  </si>
  <si>
    <t>199*0,2</t>
  </si>
  <si>
    <t>-1220761885</t>
  </si>
  <si>
    <t>120</t>
  </si>
  <si>
    <t>215133644</t>
  </si>
  <si>
    <t>120*0,2</t>
  </si>
  <si>
    <t>1040493433</t>
  </si>
  <si>
    <t>(0,3+0,4)*6,4</t>
  </si>
  <si>
    <t>1872556509</t>
  </si>
  <si>
    <t>27-4,48</t>
  </si>
  <si>
    <t>-884601761</t>
  </si>
  <si>
    <t>1561200599</t>
  </si>
  <si>
    <t>-1517873005</t>
  </si>
  <si>
    <t>976117498</t>
  </si>
  <si>
    <t>-1582798796</t>
  </si>
  <si>
    <t>325</t>
  </si>
  <si>
    <t>1510425202</t>
  </si>
  <si>
    <t>"práh"50</t>
  </si>
  <si>
    <t>"rybí přechod"35</t>
  </si>
  <si>
    <t>-2110772395</t>
  </si>
  <si>
    <t>404</t>
  </si>
  <si>
    <t>-626997444</t>
  </si>
  <si>
    <t>4,48+22,52</t>
  </si>
  <si>
    <t>1627697301</t>
  </si>
  <si>
    <t>79,5</t>
  </si>
  <si>
    <t>521263518</t>
  </si>
  <si>
    <t>120+199</t>
  </si>
  <si>
    <t>110</t>
  </si>
  <si>
    <t>319-110</t>
  </si>
  <si>
    <t>1709951222</t>
  </si>
  <si>
    <t>-1284134748</t>
  </si>
  <si>
    <t>2001120549</t>
  </si>
  <si>
    <t>-1281503971</t>
  </si>
  <si>
    <t>209</t>
  </si>
  <si>
    <t>-942698164</t>
  </si>
  <si>
    <t>1434214811</t>
  </si>
  <si>
    <t>-670614711</t>
  </si>
  <si>
    <t>159*0,15*1,6</t>
  </si>
  <si>
    <t>-1967756187</t>
  </si>
  <si>
    <t>-1257074771</t>
  </si>
  <si>
    <t xml:space="preserve">viz C.5, D.1.1.d.1, </t>
  </si>
  <si>
    <t>-923905490</t>
  </si>
  <si>
    <t>-69070642</t>
  </si>
  <si>
    <t>159</t>
  </si>
  <si>
    <t>-1461570660</t>
  </si>
  <si>
    <t>159*0,015</t>
  </si>
  <si>
    <t>-386830943</t>
  </si>
  <si>
    <t>-1863415570</t>
  </si>
  <si>
    <t>187</t>
  </si>
  <si>
    <t>"práh"80</t>
  </si>
  <si>
    <t>163</t>
  </si>
  <si>
    <t>1359794685</t>
  </si>
  <si>
    <t>-714745518</t>
  </si>
  <si>
    <t>392629715</t>
  </si>
  <si>
    <t>-1473275654</t>
  </si>
  <si>
    <t>101</t>
  </si>
  <si>
    <t>-1916277972</t>
  </si>
  <si>
    <t>1648550601</t>
  </si>
  <si>
    <t>1,3*16,9*0,3</t>
  </si>
  <si>
    <t>1416516245</t>
  </si>
  <si>
    <t>219021394</t>
  </si>
  <si>
    <t>"stupeň"65</t>
  </si>
  <si>
    <t>"závěrečný práh"33</t>
  </si>
  <si>
    <t>"rybí přechod"20</t>
  </si>
  <si>
    <t>138598600</t>
  </si>
  <si>
    <t>"práh"44</t>
  </si>
  <si>
    <t>"rybí přechod"28</t>
  </si>
  <si>
    <t>"přehrazení toku"5</t>
  </si>
  <si>
    <t>876802238</t>
  </si>
  <si>
    <t>144</t>
  </si>
  <si>
    <t>-702060458</t>
  </si>
  <si>
    <t>118*0,15</t>
  </si>
  <si>
    <t>-2027328612</t>
  </si>
  <si>
    <t>-1449203680</t>
  </si>
  <si>
    <t>1953717639</t>
  </si>
  <si>
    <t>"ve vývaru"0</t>
  </si>
  <si>
    <t>-1430016318</t>
  </si>
  <si>
    <t>-28146960</t>
  </si>
  <si>
    <t>42,5</t>
  </si>
  <si>
    <t>51507456</t>
  </si>
  <si>
    <t>1885629794</t>
  </si>
  <si>
    <t>-16,9*1,3</t>
  </si>
  <si>
    <t>1050558282</t>
  </si>
  <si>
    <t>-689061534</t>
  </si>
  <si>
    <t>-686013234</t>
  </si>
  <si>
    <t>viz D.1.1.d.1, C.5</t>
  </si>
  <si>
    <t>1030597236</t>
  </si>
  <si>
    <t>-997131738</t>
  </si>
  <si>
    <t>145995750</t>
  </si>
  <si>
    <t>87</t>
  </si>
  <si>
    <t>-240675968</t>
  </si>
  <si>
    <t>34,258+29,15</t>
  </si>
  <si>
    <t>-1350961750</t>
  </si>
  <si>
    <t>307,8</t>
  </si>
  <si>
    <t>1160737643</t>
  </si>
  <si>
    <t>-1154735227</t>
  </si>
  <si>
    <t>34,258+29,15+307,8</t>
  </si>
  <si>
    <t>387559472</t>
  </si>
  <si>
    <t>371,208*19</t>
  </si>
  <si>
    <t>18999</t>
  </si>
  <si>
    <t>0,343</t>
  </si>
  <si>
    <t>-127022068</t>
  </si>
  <si>
    <t>266264248</t>
  </si>
  <si>
    <t>-2026238208</t>
  </si>
  <si>
    <t>-1588612171</t>
  </si>
  <si>
    <t>159*1,2</t>
  </si>
  <si>
    <t>931924161</t>
  </si>
  <si>
    <t>SO 05 - Stupeň č. 5 ř. km 30,973 (km 30,977)</t>
  </si>
  <si>
    <t>-1538837844</t>
  </si>
  <si>
    <t>viz C.5, D.1.1.e.1, -4</t>
  </si>
  <si>
    <t>1414999397</t>
  </si>
  <si>
    <t>-650830278</t>
  </si>
  <si>
    <t>1889450256</t>
  </si>
  <si>
    <t>2136133347</t>
  </si>
  <si>
    <t>203746968</t>
  </si>
  <si>
    <t>1,5*40</t>
  </si>
  <si>
    <t>1,5*43</t>
  </si>
  <si>
    <t>59818497</t>
  </si>
  <si>
    <t>136</t>
  </si>
  <si>
    <t>407083174</t>
  </si>
  <si>
    <t>181*0,2</t>
  </si>
  <si>
    <t>1259293709</t>
  </si>
  <si>
    <t>118</t>
  </si>
  <si>
    <t>-1143744296</t>
  </si>
  <si>
    <t>118*0,2</t>
  </si>
  <si>
    <t>1876964535</t>
  </si>
  <si>
    <t>(0,32+0,45)*8,4</t>
  </si>
  <si>
    <t>267206646</t>
  </si>
  <si>
    <t>20-6,468</t>
  </si>
  <si>
    <t>-1754399836</t>
  </si>
  <si>
    <t>1717451075</t>
  </si>
  <si>
    <t>1088619983</t>
  </si>
  <si>
    <t>747761879</t>
  </si>
  <si>
    <t>-206753117</t>
  </si>
  <si>
    <t>306</t>
  </si>
  <si>
    <t>-212453124</t>
  </si>
  <si>
    <t>"práh"33</t>
  </si>
  <si>
    <t>"rybí přechod"44</t>
  </si>
  <si>
    <t>-242139857</t>
  </si>
  <si>
    <t>332</t>
  </si>
  <si>
    <t>657352293</t>
  </si>
  <si>
    <t>6,468+13,532</t>
  </si>
  <si>
    <t>655722106</t>
  </si>
  <si>
    <t>-481137544</t>
  </si>
  <si>
    <t>181+118</t>
  </si>
  <si>
    <t>299-89</t>
  </si>
  <si>
    <t>2074735520</t>
  </si>
  <si>
    <t>447453027</t>
  </si>
  <si>
    <t>64,5</t>
  </si>
  <si>
    <t>-2057785361</t>
  </si>
  <si>
    <t>-1915610708</t>
  </si>
  <si>
    <t>210</t>
  </si>
  <si>
    <t>421453031</t>
  </si>
  <si>
    <t>-177819283</t>
  </si>
  <si>
    <t>181326029</t>
  </si>
  <si>
    <t>118*0,15*1,6</t>
  </si>
  <si>
    <t>795457225</t>
  </si>
  <si>
    <t>472102530</t>
  </si>
  <si>
    <t xml:space="preserve">viz C.5, D.1.1.e.1, </t>
  </si>
  <si>
    <t>-1883034550</t>
  </si>
  <si>
    <t>1943647042</t>
  </si>
  <si>
    <t>-317215318</t>
  </si>
  <si>
    <t>118*0,015</t>
  </si>
  <si>
    <t>1832989179</t>
  </si>
  <si>
    <t>936654837</t>
  </si>
  <si>
    <t>"práh"52</t>
  </si>
  <si>
    <t>134</t>
  </si>
  <si>
    <t>-1476174518</t>
  </si>
  <si>
    <t>1615266342</t>
  </si>
  <si>
    <t>-1750506217</t>
  </si>
  <si>
    <t>-1156386770</t>
  </si>
  <si>
    <t>88</t>
  </si>
  <si>
    <t>1817090935</t>
  </si>
  <si>
    <t>2022621045</t>
  </si>
  <si>
    <t>1,3*14,2*0,3</t>
  </si>
  <si>
    <t>-742396493</t>
  </si>
  <si>
    <t>-261091871</t>
  </si>
  <si>
    <t>"stupeň"53</t>
  </si>
  <si>
    <t>"závěrečný práh"27</t>
  </si>
  <si>
    <t>-1638595214</t>
  </si>
  <si>
    <t>"stupeň"66</t>
  </si>
  <si>
    <t>"práh"38</t>
  </si>
  <si>
    <t>"rybí přechod"36</t>
  </si>
  <si>
    <t>-100142950</t>
  </si>
  <si>
    <t>145</t>
  </si>
  <si>
    <t>-624115188</t>
  </si>
  <si>
    <t>109*0,15</t>
  </si>
  <si>
    <t>316635852</t>
  </si>
  <si>
    <t>766527121</t>
  </si>
  <si>
    <t>96345949</t>
  </si>
  <si>
    <t>"nad jezem"42</t>
  </si>
  <si>
    <t>"za závěr.prahem"95</t>
  </si>
  <si>
    <t>1383605358</t>
  </si>
  <si>
    <t>-1990048410</t>
  </si>
  <si>
    <t>1067087493</t>
  </si>
  <si>
    <t>-910513966</t>
  </si>
  <si>
    <t>-14,2*1,3</t>
  </si>
  <si>
    <t>-1046931372</t>
  </si>
  <si>
    <t>1539040163</t>
  </si>
  <si>
    <t>-1542798889</t>
  </si>
  <si>
    <t>viz D.1.1.e.1, C.5</t>
  </si>
  <si>
    <t>1724922848</t>
  </si>
  <si>
    <t>420968891</t>
  </si>
  <si>
    <t>1886913300</t>
  </si>
  <si>
    <t>-697063737</t>
  </si>
  <si>
    <t>46,493+53</t>
  </si>
  <si>
    <t>-965647278</t>
  </si>
  <si>
    <t>199,5</t>
  </si>
  <si>
    <t>-1860280167</t>
  </si>
  <si>
    <t>-1380594034</t>
  </si>
  <si>
    <t>46,493+53,0+199,5</t>
  </si>
  <si>
    <t>1717695621</t>
  </si>
  <si>
    <t>298,993*19</t>
  </si>
  <si>
    <t>1551115278</t>
  </si>
  <si>
    <t>0,269</t>
  </si>
  <si>
    <t>1807010931</t>
  </si>
  <si>
    <t>1666057476</t>
  </si>
  <si>
    <t>2006566412</t>
  </si>
  <si>
    <t>-309100803</t>
  </si>
  <si>
    <t>124,5*1,2</t>
  </si>
  <si>
    <t>-91703713</t>
  </si>
  <si>
    <t>SO 06 - Stupeň č. 6 ř. km 31,097 (km 31,102)</t>
  </si>
  <si>
    <t>-1807215740</t>
  </si>
  <si>
    <t>viz C.5, D.1.1.f.1, -4</t>
  </si>
  <si>
    <t>-615860683</t>
  </si>
  <si>
    <t>573440846</t>
  </si>
  <si>
    <t>-707146904</t>
  </si>
  <si>
    <t>749178708</t>
  </si>
  <si>
    <t>825790901</t>
  </si>
  <si>
    <t>1,5*50</t>
  </si>
  <si>
    <t>1,5*48</t>
  </si>
  <si>
    <t>-1197799741</t>
  </si>
  <si>
    <t>122</t>
  </si>
  <si>
    <t>1118092398</t>
  </si>
  <si>
    <t>281*0,2</t>
  </si>
  <si>
    <t>-130922123</t>
  </si>
  <si>
    <t>224295772</t>
  </si>
  <si>
    <t>25*0,2</t>
  </si>
  <si>
    <t>1481207986</t>
  </si>
  <si>
    <t>(0,32+0,4)*8,1</t>
  </si>
  <si>
    <t>-1500970682</t>
  </si>
  <si>
    <t>40-5,832</t>
  </si>
  <si>
    <t>272159886</t>
  </si>
  <si>
    <t>381</t>
  </si>
  <si>
    <t>1968497894</t>
  </si>
  <si>
    <t>-719424518</t>
  </si>
  <si>
    <t>-1277988517</t>
  </si>
  <si>
    <t>5,832+34,168</t>
  </si>
  <si>
    <t>1570531986</t>
  </si>
  <si>
    <t>75</t>
  </si>
  <si>
    <t>-1746142723</t>
  </si>
  <si>
    <t>281+25</t>
  </si>
  <si>
    <t>306-25</t>
  </si>
  <si>
    <t>326946605</t>
  </si>
  <si>
    <t>1803115188</t>
  </si>
  <si>
    <t>72</t>
  </si>
  <si>
    <t>-380989365</t>
  </si>
  <si>
    <t>529324416</t>
  </si>
  <si>
    <t>281</t>
  </si>
  <si>
    <t>-1371892207</t>
  </si>
  <si>
    <t>335322980</t>
  </si>
  <si>
    <t>145425912</t>
  </si>
  <si>
    <t>-1787944979</t>
  </si>
  <si>
    <t>1082931745</t>
  </si>
  <si>
    <t>1868068264</t>
  </si>
  <si>
    <t>-1229868302</t>
  </si>
  <si>
    <t>976842879</t>
  </si>
  <si>
    <t>-1444443871</t>
  </si>
  <si>
    <t>1061457561</t>
  </si>
  <si>
    <t>220</t>
  </si>
  <si>
    <t>-1959747416</t>
  </si>
  <si>
    <t>435223748</t>
  </si>
  <si>
    <t>-1179458426</t>
  </si>
  <si>
    <t>1515370552</t>
  </si>
  <si>
    <t>96</t>
  </si>
  <si>
    <t>-1207736016</t>
  </si>
  <si>
    <t>-1539998853</t>
  </si>
  <si>
    <t>1,3*15,1*0,3</t>
  </si>
  <si>
    <t>-87461336</t>
  </si>
  <si>
    <t>1279969395</t>
  </si>
  <si>
    <t>"stupeň"51</t>
  </si>
  <si>
    <t>"závěrečný práh"41</t>
  </si>
  <si>
    <t>"rybí přechod"18</t>
  </si>
  <si>
    <t>-1883191840</t>
  </si>
  <si>
    <t>"stupeň"68</t>
  </si>
  <si>
    <t>"práh"46</t>
  </si>
  <si>
    <t>324832171</t>
  </si>
  <si>
    <t>137</t>
  </si>
  <si>
    <t>1049712446</t>
  </si>
  <si>
    <t>110*0,15</t>
  </si>
  <si>
    <t>-1245869003</t>
  </si>
  <si>
    <t>-1882453276</t>
  </si>
  <si>
    <t>"nad jezem"53</t>
  </si>
  <si>
    <t>"za závěr.prahem"106</t>
  </si>
  <si>
    <t>637046479</t>
  </si>
  <si>
    <t>1079090468</t>
  </si>
  <si>
    <t>294376638</t>
  </si>
  <si>
    <t>160048494</t>
  </si>
  <si>
    <t>-15,1*1,3</t>
  </si>
  <si>
    <t>2001522602</t>
  </si>
  <si>
    <t>-1716230759</t>
  </si>
  <si>
    <t>642820131</t>
  </si>
  <si>
    <t>viz D.1.1.f.1, C.5</t>
  </si>
  <si>
    <t>-1303384919</t>
  </si>
  <si>
    <t>-2088593080</t>
  </si>
  <si>
    <t>-2090167927</t>
  </si>
  <si>
    <t>34,258+0</t>
  </si>
  <si>
    <t>-1737172208</t>
  </si>
  <si>
    <t>190,95</t>
  </si>
  <si>
    <t>-626001307</t>
  </si>
  <si>
    <t>1259060538</t>
  </si>
  <si>
    <t>34,258+190,95</t>
  </si>
  <si>
    <t>-785690136</t>
  </si>
  <si>
    <t>225,208*19</t>
  </si>
  <si>
    <t>1261504460</t>
  </si>
  <si>
    <t>0,318</t>
  </si>
  <si>
    <t>1698090144</t>
  </si>
  <si>
    <t>-487796411</t>
  </si>
  <si>
    <t>-664785692</t>
  </si>
  <si>
    <t>-635577652</t>
  </si>
  <si>
    <t>1184961833</t>
  </si>
  <si>
    <t>SO 07 - Stupeň č. 7 ř. km 31,250 (km 31,271)</t>
  </si>
  <si>
    <t>-1430281394</t>
  </si>
  <si>
    <t>viz C.5, D.1.1.g.1, -4</t>
  </si>
  <si>
    <t>-237128540</t>
  </si>
  <si>
    <t>-1262957443</t>
  </si>
  <si>
    <t>519028266</t>
  </si>
  <si>
    <t>1082358554</t>
  </si>
  <si>
    <t>-389761110</t>
  </si>
  <si>
    <t>-1003843295</t>
  </si>
  <si>
    <t>-791391894</t>
  </si>
  <si>
    <t>36*0,2</t>
  </si>
  <si>
    <t>358187794</t>
  </si>
  <si>
    <t>-1701656218</t>
  </si>
  <si>
    <t>37*0,2</t>
  </si>
  <si>
    <t>-124888457</t>
  </si>
  <si>
    <t>294445671</t>
  </si>
  <si>
    <t>1758964319</t>
  </si>
  <si>
    <t>-510286509</t>
  </si>
  <si>
    <t>6727205</t>
  </si>
  <si>
    <t>kotvy z ocel. tyčí R25, R20</t>
  </si>
  <si>
    <t>"stupeň"59</t>
  </si>
  <si>
    <t>"práh"60</t>
  </si>
  <si>
    <t>1800510637</t>
  </si>
  <si>
    <t>135</t>
  </si>
  <si>
    <t>938539747</t>
  </si>
  <si>
    <t>-1240579882</t>
  </si>
  <si>
    <t>36+37</t>
  </si>
  <si>
    <t>73-37</t>
  </si>
  <si>
    <t>366721603</t>
  </si>
  <si>
    <t>-1447817581</t>
  </si>
  <si>
    <t>754317827</t>
  </si>
  <si>
    <t>2093265268</t>
  </si>
  <si>
    <t>2028901379</t>
  </si>
  <si>
    <t>23*0,15*1,6</t>
  </si>
  <si>
    <t>2047963682</t>
  </si>
  <si>
    <t>1282128135</t>
  </si>
  <si>
    <t xml:space="preserve">viz C.5, D.1.1.g.1, </t>
  </si>
  <si>
    <t>714738320</t>
  </si>
  <si>
    <t>-2039022070</t>
  </si>
  <si>
    <t>-1158670400</t>
  </si>
  <si>
    <t>23*0,015</t>
  </si>
  <si>
    <t>905259132</t>
  </si>
  <si>
    <t>-585149466</t>
  </si>
  <si>
    <t>"stupeň"95</t>
  </si>
  <si>
    <t>-849264896</t>
  </si>
  <si>
    <t>navázání skluzu</t>
  </si>
  <si>
    <t>-1412957978</t>
  </si>
  <si>
    <t>1230931653</t>
  </si>
  <si>
    <t>"stupeň"18</t>
  </si>
  <si>
    <t>"závěrečný práh"14</t>
  </si>
  <si>
    <t>650140366</t>
  </si>
  <si>
    <t>"stupeň"25</t>
  </si>
  <si>
    <t>"práh"34</t>
  </si>
  <si>
    <t>"přehrazení toku"4</t>
  </si>
  <si>
    <t>562076117</t>
  </si>
  <si>
    <t>viz pol.321351010</t>
  </si>
  <si>
    <t>-1471263877</t>
  </si>
  <si>
    <t>32*0,15</t>
  </si>
  <si>
    <t>323749045</t>
  </si>
  <si>
    <t>"nad jezem"21</t>
  </si>
  <si>
    <t>"za závěr.prahem"17</t>
  </si>
  <si>
    <t>-1678235327</t>
  </si>
  <si>
    <t>1797651954</t>
  </si>
  <si>
    <t>1286644827</t>
  </si>
  <si>
    <t>465512427</t>
  </si>
  <si>
    <t>Dlažba z lomového kamene lomařsky upraveného na sucho se zalitím spár cementovou maltou, tl. kamene 400 mm</t>
  </si>
  <si>
    <t>-147103832</t>
  </si>
  <si>
    <t>dlažba pro napojení na balvanitý skluz</t>
  </si>
  <si>
    <t>12,5*1,0</t>
  </si>
  <si>
    <t>-1430856314</t>
  </si>
  <si>
    <t>viz D.1.1.g.1, C.5</t>
  </si>
  <si>
    <t>960191241</t>
  </si>
  <si>
    <t>Bourání konstrukcí vodních staveb z hladiny, s naložením vybouraných hmot a suti na dopravní prostředek nebo s odklizením na hromady do vzdálenosti 20 m z kamenných kvádrů</t>
  </si>
  <si>
    <t>806787041</t>
  </si>
  <si>
    <t>bourání balvanitého skluzu</t>
  </si>
  <si>
    <t>-1195570663</t>
  </si>
  <si>
    <t>-1870152336</t>
  </si>
  <si>
    <t>30,25</t>
  </si>
  <si>
    <t>-340088511</t>
  </si>
  <si>
    <t>102,6</t>
  </si>
  <si>
    <t>290808631</t>
  </si>
  <si>
    <t>-1486797202</t>
  </si>
  <si>
    <t>30,25+102,6</t>
  </si>
  <si>
    <t>-1156651229</t>
  </si>
  <si>
    <t>132,85*19</t>
  </si>
  <si>
    <t>-822789652</t>
  </si>
  <si>
    <t>0,237</t>
  </si>
  <si>
    <t>1515880716</t>
  </si>
  <si>
    <t>1409994301</t>
  </si>
  <si>
    <t>-2132786610</t>
  </si>
  <si>
    <t>1965664461</t>
  </si>
  <si>
    <t>109,5*1,2</t>
  </si>
  <si>
    <t>629818188</t>
  </si>
  <si>
    <t>VRN 01 - Vedlejší rozpočtové náklady SO 01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</si>
  <si>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</si>
  <si>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</si>
  <si>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</si>
  <si>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</si>
  <si>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</si>
  <si>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</si>
  <si>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</si>
  <si>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</si>
  <si>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</si>
  <si>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</si>
  <si>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012204000</t>
  </si>
  <si>
    <t>Vytýčení stavby</t>
  </si>
  <si>
    <t>Kč</t>
  </si>
  <si>
    <t>1024</t>
  </si>
  <si>
    <t>-1626397549</t>
  </si>
  <si>
    <t>012204R1</t>
  </si>
  <si>
    <t>Vytýčení inženýrských sítí</t>
  </si>
  <si>
    <t>331484254</t>
  </si>
  <si>
    <t>012303000</t>
  </si>
  <si>
    <t>Průzkumné, geodetické a projektové práce geodetické práce po výstavbě</t>
  </si>
  <si>
    <t>CS ÚRS 2013 02</t>
  </si>
  <si>
    <t>1307631879</t>
  </si>
  <si>
    <t>013254000</t>
  </si>
  <si>
    <t>Průzkumné, geodetické a projektové práce projektové práce dokumentace stavby (výkresová a textová) skutečného provedení stavby</t>
  </si>
  <si>
    <t>1870484348</t>
  </si>
  <si>
    <t>Poznámka k položce:
Dokumentace skutečného provedení v rozsahu dle platné vyhlášky na dokumentaci staveb v počtu podle SOD a VOP</t>
  </si>
  <si>
    <t>VRN3</t>
  </si>
  <si>
    <t>Zařízení staveniště</t>
  </si>
  <si>
    <t>030001001</t>
  </si>
  <si>
    <t>Základní rozdělení průvodních činností a nákladů zařízení staveniště</t>
  </si>
  <si>
    <t>-1966059226</t>
  </si>
  <si>
    <t>Poznámka k položce:
Náklady na dokumentaci ZS, příprava pro území pro ZS včetně odstranění materiálů a konstrukcí, vybudování odběrných míst, zřízení přípojek energií, vlastní vybudování objektů ZS a provizorních komunikací.</t>
  </si>
  <si>
    <t>030001002</t>
  </si>
  <si>
    <t>1890075443</t>
  </si>
  <si>
    <t>Poznámka k položce:
Náklady na vybavení objektů, náklady na energie, úklid, údržbu, osvětlení, oplocení, opravy na objektech ZS, čištění ploch, zabezpečení staveniště.</t>
  </si>
  <si>
    <t>039002003</t>
  </si>
  <si>
    <t>Hlavní tituly průvodních činností a nákladů zařízení staveniště zrušení zařízení staveniště</t>
  </si>
  <si>
    <t>713243629</t>
  </si>
  <si>
    <t>Poznámka k položce:
odstranění objektu ZS včetně přípojek a jejich odvozu, uvedení pozemku do původního stavu včetně nákladů s tím spojených</t>
  </si>
  <si>
    <t>03910000R</t>
  </si>
  <si>
    <t>Přechodné dopravní značení</t>
  </si>
  <si>
    <t>665823732</t>
  </si>
  <si>
    <t>VRN4</t>
  </si>
  <si>
    <t>Inženýrská činnost</t>
  </si>
  <si>
    <t>09150500R</t>
  </si>
  <si>
    <t>Ekologický dozor včetně závazné zprávy a fotodokumentace</t>
  </si>
  <si>
    <t>512</t>
  </si>
  <si>
    <t>-1450700069</t>
  </si>
  <si>
    <t>VRN7</t>
  </si>
  <si>
    <t>Provozní vlivy</t>
  </si>
  <si>
    <t>079002R1</t>
  </si>
  <si>
    <t xml:space="preserve">Dopravní dostupnost stavební mechanizace - zřízení sjezdu. </t>
  </si>
  <si>
    <t>…</t>
  </si>
  <si>
    <t>-625465673</t>
  </si>
  <si>
    <t>Poznámka k položce:
Součástí položky jsou potřebné práce pro zřízení a následné zrušení sjezdu do koryta toku nebo jeho případné úpravy pro provoz stavební mechanizace.</t>
  </si>
  <si>
    <t>VRN9</t>
  </si>
  <si>
    <t>Ostatní náklady</t>
  </si>
  <si>
    <t>09100202R</t>
  </si>
  <si>
    <t>Havarijní plán - dopracování (aktualizace plánu)</t>
  </si>
  <si>
    <t>-1348367899</t>
  </si>
  <si>
    <t>09100303R</t>
  </si>
  <si>
    <t>Protipovodňový plán - dopracování (aktualizace plánu)</t>
  </si>
  <si>
    <t>1378195228</t>
  </si>
  <si>
    <t>09150301R</t>
  </si>
  <si>
    <t>Náklady na vyhotovení fotodokumentace před stavbou, při stavbě a po ukončení stavby.</t>
  </si>
  <si>
    <t>-1954372309</t>
  </si>
  <si>
    <t>09150330R</t>
  </si>
  <si>
    <t>Náklady na provedení zkoušek, revizí a měření</t>
  </si>
  <si>
    <t>609934556</t>
  </si>
  <si>
    <t>09150510R</t>
  </si>
  <si>
    <t>Slovení ryb a záchranný transfer živočichů</t>
  </si>
  <si>
    <t>-1871073154</t>
  </si>
  <si>
    <t>VRN 02 - Vedlejší rozpočtové náklady SO 02</t>
  </si>
  <si>
    <t>-22716665</t>
  </si>
  <si>
    <t>1181741948</t>
  </si>
  <si>
    <t>1159219248</t>
  </si>
  <si>
    <t>2103764564</t>
  </si>
  <si>
    <t>-217399661</t>
  </si>
  <si>
    <t>-1184377451</t>
  </si>
  <si>
    <t>-1557918839</t>
  </si>
  <si>
    <t>-2135055985</t>
  </si>
  <si>
    <t>-1508920938</t>
  </si>
  <si>
    <t>-1282832201</t>
  </si>
  <si>
    <t>-1168719948</t>
  </si>
  <si>
    <t>619121445</t>
  </si>
  <si>
    <t>-193381963</t>
  </si>
  <si>
    <t>VRN 03 - Vedlejší rozpočtové náklady SO 03</t>
  </si>
  <si>
    <t>-2008566526</t>
  </si>
  <si>
    <t>-135163029</t>
  </si>
  <si>
    <t>1002335882</t>
  </si>
  <si>
    <t>-694426678</t>
  </si>
  <si>
    <t>1475727597</t>
  </si>
  <si>
    <t>-1183446894</t>
  </si>
  <si>
    <t>-643111789</t>
  </si>
  <si>
    <t>1323174433</t>
  </si>
  <si>
    <t>-855917116</t>
  </si>
  <si>
    <t>1132608338</t>
  </si>
  <si>
    <t>-1556376281</t>
  </si>
  <si>
    <t>435914146</t>
  </si>
  <si>
    <t>-1697436101</t>
  </si>
  <si>
    <t>VRN 04 - Vedlejší rozpočtové náklady SO 04</t>
  </si>
  <si>
    <t>-638770524</t>
  </si>
  <si>
    <t>1471670241</t>
  </si>
  <si>
    <t>1689512134</t>
  </si>
  <si>
    <t>-400523962</t>
  </si>
  <si>
    <t>123277111</t>
  </si>
  <si>
    <t>-206593252</t>
  </si>
  <si>
    <t>-337458874</t>
  </si>
  <si>
    <t>-2127544306</t>
  </si>
  <si>
    <t>-1655450673</t>
  </si>
  <si>
    <t>-113369720</t>
  </si>
  <si>
    <t>-162490810</t>
  </si>
  <si>
    <t>-87443571</t>
  </si>
  <si>
    <t>-1732293482</t>
  </si>
  <si>
    <t>-1189841622</t>
  </si>
  <si>
    <t>Slovení rybí osádky</t>
  </si>
  <si>
    <t>-1514927021</t>
  </si>
  <si>
    <t>VRN 05 - Vedlejší rozpočtové náklady SO 05</t>
  </si>
  <si>
    <t>-243215369</t>
  </si>
  <si>
    <t>2072905799</t>
  </si>
  <si>
    <t>-986688073</t>
  </si>
  <si>
    <t>940858282</t>
  </si>
  <si>
    <t>-1592273948</t>
  </si>
  <si>
    <t>745165301</t>
  </si>
  <si>
    <t>-1501310964</t>
  </si>
  <si>
    <t>-1184967274</t>
  </si>
  <si>
    <t>1472152848</t>
  </si>
  <si>
    <t>-1478888447</t>
  </si>
  <si>
    <t>-671850924</t>
  </si>
  <si>
    <t>-82062700</t>
  </si>
  <si>
    <t>993718285</t>
  </si>
  <si>
    <t>VRN 06 - Vedlejší rozpočtové náklady SO 06</t>
  </si>
  <si>
    <t>1335352476</t>
  </si>
  <si>
    <t>314229774</t>
  </si>
  <si>
    <t>1588449796</t>
  </si>
  <si>
    <t>-578387415</t>
  </si>
  <si>
    <t>1046943842</t>
  </si>
  <si>
    <t>649801265</t>
  </si>
  <si>
    <t>-870847728</t>
  </si>
  <si>
    <t>2045510392</t>
  </si>
  <si>
    <t>255053047</t>
  </si>
  <si>
    <t>702563317</t>
  </si>
  <si>
    <t>1068351705</t>
  </si>
  <si>
    <t>-1684389405</t>
  </si>
  <si>
    <t>-1098481265</t>
  </si>
  <si>
    <t>751723624</t>
  </si>
  <si>
    <t>-957523185</t>
  </si>
  <si>
    <t>VRN 07 - Vedlejší rozpočtové náklady SO 07</t>
  </si>
  <si>
    <t>25758958</t>
  </si>
  <si>
    <t>537076310</t>
  </si>
  <si>
    <t>1863027528</t>
  </si>
  <si>
    <t>582156865</t>
  </si>
  <si>
    <t>317348042</t>
  </si>
  <si>
    <t>-1818719788</t>
  </si>
  <si>
    <t>-1533038552</t>
  </si>
  <si>
    <t>-537455311</t>
  </si>
  <si>
    <t>-794882276</t>
  </si>
  <si>
    <t>-1809095227</t>
  </si>
  <si>
    <t>-336291282</t>
  </si>
  <si>
    <t>-1407469394</t>
  </si>
  <si>
    <t>938840316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</si>
  <si>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</si>
  <si>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</si>
  <si>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</si>
  <si>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</si>
  <si>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</si>
  <si>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</si>
  <si>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</si>
  <si>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</si>
  <si>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</si>
  <si>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</si>
  <si>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</si>
  <si>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</si>
  <si>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</si>
  <si>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</si>
  <si>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</si>
  <si>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</si>
  <si>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</si>
  <si>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</si>
  <si>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</si>
  <si>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</si>
  <si>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</si>
  <si>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</si>
  <si>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</si>
  <si>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</si>
  <si>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</si>
  <si>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</si>
  <si>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</si>
  <si>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</si>
  <si>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</si>
  <si>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</si>
  <si>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</si>
  <si>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</si>
  <si>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</si>
  <si>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</si>
  <si>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</si>
  <si>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</si>
  <si>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</si>
  <si>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</si>
  <si>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</si>
  <si>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</si>
  <si>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</si>
  <si>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</si>
  <si>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</si>
  <si>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</si>
  <si>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</si>
  <si>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</si>
  <si>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</si>
  <si>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</si>
  <si>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</si>
  <si>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</si>
  <si>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</si>
  <si>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</si>
  <si>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</si>
  <si>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</si>
  <si>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</si>
  <si>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</si>
  <si>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</si>
  <si>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</si>
  <si>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</si>
  <si>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</si>
  <si>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</si>
  <si>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</si>
  <si>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</si>
  <si>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</si>
  <si>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</si>
  <si>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</si>
  <si>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</si>
  <si>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</si>
  <si>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</si>
  <si>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</si>
  <si>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</si>
  <si>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</si>
  <si>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</si>
  <si>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</si>
  <si>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</si>
  <si>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</si>
  <si>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</si>
  <si>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</si>
  <si>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</si>
  <si>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</si>
  <si>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</si>
  <si>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</si>
  <si>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</si>
  <si>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</si>
  <si>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</si>
  <si>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</si>
  <si>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</si>
  <si>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</si>
  <si>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</si>
  <si>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</si>
  <si>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</si>
  <si>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</si>
  <si>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</si>
  <si>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</si>
  <si>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</si>
  <si>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</si>
  <si>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</si>
  <si>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</si>
  <si>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</si>
  <si>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</si>
  <si>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</si>
  <si>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</si>
  <si>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</si>
  <si>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</si>
  <si>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</si>
  <si>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</si>
  <si>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</si>
  <si>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</si>
  <si>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</si>
  <si>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</si>
  <si>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</si>
  <si>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</si>
  <si>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</si>
  <si>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</si>
  <si>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</si>
  <si>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</si>
  <si>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</si>
  <si>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</si>
  <si>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</si>
  <si>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</si>
  <si>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</si>
  <si>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</si>
  <si>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</si>
  <si>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</si>
  <si>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</si>
  <si>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</si>
  <si>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</si>
  <si>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</si>
  <si>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</si>
  <si>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</si>
  <si>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</si>
  <si>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</si>
  <si>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</si>
  <si>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</si>
  <si>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</si>
  <si>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</si>
  <si>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</si>
  <si>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</si>
  <si>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</si>
  <si>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</si>
  <si>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</si>
  <si>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</si>
  <si>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</si>
  <si>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</si>
  <si>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</si>
  <si>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</si>
  <si>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</si>
  <si>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</si>
  <si>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</si>
  <si>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</si>
  <si>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</si>
  <si>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</si>
  <si>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</si>
  <si>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</si>
  <si>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</si>
  <si>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</si>
  <si>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</si>
  <si>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</si>
  <si>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</si>
  <si>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</si>
  <si>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</si>
  <si>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</si>
  <si>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</si>
  <si>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</si>
  <si>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</si>
  <si>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</si>
  <si>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</si>
  <si>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</si>
  <si>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</si>
  <si>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</si>
  <si>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</si>
  <si>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</si>
  <si>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</si>
  <si>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</si>
  <si>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</si>
  <si>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</si>
  <si>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</si>
  <si>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</si>
  <si>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</si>
  <si>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</si>
  <si>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</si>
  <si>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</si>
  <si>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Účastník vyplní pouze list Rekapitulace stavby, SO 01 - Stupeň č. 1 ř. km… a VRN 01 - Vedlejší rozpočt…. Ostatní objekty nejsou předmětem veřejné zakázky.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</si>
</sst>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6"/>
      <color rgb="FFFF0000"/>
      <name val="Trebuchet MS"/>
      <family val="2"/>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9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3"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8" fillId="0" borderId="0" xfId="0" applyFont="1" applyAlignment="1" applyProtection="1">
      <alignment horizontal="left" vertical="center"/>
    </xf>
    <xf numFmtId="0" fontId="38"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6" fillId="0" borderId="0" xfId="0" applyFont="1" applyBorder="1" applyAlignment="1" applyProtection="1">
      <alignment horizontal="left" vertical="center"/>
    </xf>
    <xf numFmtId="0" fontId="39" fillId="0" borderId="0" xfId="0" applyFont="1" applyBorder="1" applyAlignment="1" applyProtection="1">
      <alignment horizontal="left" vertical="center"/>
    </xf>
    <xf numFmtId="0" fontId="39"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0" xfId="0" applyFont="1" applyAlignment="1" applyProtection="1">
      <alignment vertical="top" wrapText="1"/>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39" fillId="0" borderId="0" xfId="0" applyFont="1" applyAlignment="1" applyProtection="1">
      <alignment horizontal="left" vertical="center"/>
    </xf>
    <xf numFmtId="0" fontId="39"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44" fillId="0" borderId="1" xfId="0" applyFont="1" applyBorder="1" applyAlignment="1" applyProtection="1">
      <alignment horizontal="left" vertical="center" wrapText="1"/>
      <protection locked="0"/>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4"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43" fillId="0" borderId="34" xfId="0" applyFont="1" applyBorder="1" applyAlignment="1" applyProtection="1">
      <alignment horizontal="left" wrapText="1"/>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center" vertical="center"/>
      <protection locked="0"/>
    </xf>
    <xf numFmtId="0" fontId="43" fillId="0" borderId="34" xfId="0" applyFont="1" applyBorder="1" applyAlignment="1" applyProtection="1">
      <alignment horizontal="left"/>
      <protection locked="0"/>
    </xf>
    <xf numFmtId="0" fontId="44" fillId="0" borderId="1" xfId="0" applyFont="1" applyBorder="1" applyAlignment="1" applyProtection="1">
      <alignment horizontal="left" vertical="top"/>
      <protection locked="0"/>
    </xf>
    <xf numFmtId="0" fontId="50" fillId="0" borderId="0" xfId="0" applyFont="1" applyAlignment="1" applyProtection="1">
      <alignmen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abSelected="1" zoomScaleNormal="100" workbookViewId="0">
      <selection activeCell="M4" sqref="M4"/>
    </sheetView>
  </sheetViews>
  <sheetFormatPr defaultRowHeight="13.5"/>
  <cols>
    <col min="1" max="1" width="8.33203125" style="264" customWidth="1"/>
    <col min="2" max="2" width="1.6640625" style="264" customWidth="1"/>
    <col min="3" max="4" width="5" style="264" customWidth="1"/>
    <col min="5" max="5" width="11.6640625" style="264" customWidth="1"/>
    <col min="6" max="6" width="9.1640625" style="264" customWidth="1"/>
    <col min="7" max="7" width="5" style="264" customWidth="1"/>
    <col min="8" max="8" width="77.83203125" style="264" customWidth="1"/>
    <col min="9" max="10" width="20" style="264" customWidth="1"/>
    <col min="11" max="11" width="1.6640625" style="264" customWidth="1"/>
  </cols>
  <sheetData>
    <row r="1" spans="2:11" ht="37.5" customHeight="1">
      <c r="C1" s="397" t="s">
        <v>1658</v>
      </c>
    </row>
    <row r="2" spans="2:11" ht="7.5" customHeight="1">
      <c r="B2" s="265"/>
      <c r="C2" s="266"/>
      <c r="D2" s="266"/>
      <c r="E2" s="266"/>
      <c r="F2" s="266"/>
      <c r="G2" s="266"/>
      <c r="H2" s="266"/>
      <c r="I2" s="266"/>
      <c r="J2" s="266"/>
      <c r="K2" s="267"/>
    </row>
    <row r="3" spans="2:11" s="14" customFormat="1" ht="45" customHeight="1">
      <c r="B3" s="268"/>
      <c r="C3" s="390" t="s">
        <v>1476</v>
      </c>
      <c r="D3" s="390"/>
      <c r="E3" s="390"/>
      <c r="F3" s="390"/>
      <c r="G3" s="390"/>
      <c r="H3" s="390"/>
      <c r="I3" s="390"/>
      <c r="J3" s="390"/>
      <c r="K3" s="269"/>
    </row>
    <row r="4" spans="2:11" ht="25.5" customHeight="1">
      <c r="B4" s="270"/>
      <c r="C4" s="391" t="s">
        <v>1477</v>
      </c>
      <c r="D4" s="391"/>
      <c r="E4" s="391"/>
      <c r="F4" s="391"/>
      <c r="G4" s="391"/>
      <c r="H4" s="391"/>
      <c r="I4" s="391"/>
      <c r="J4" s="391"/>
      <c r="K4" s="271"/>
    </row>
    <row r="5" spans="2:11" ht="5.25" customHeight="1">
      <c r="B5" s="270"/>
      <c r="C5" s="272"/>
      <c r="D5" s="272"/>
      <c r="E5" s="272"/>
      <c r="F5" s="272"/>
      <c r="G5" s="272"/>
      <c r="H5" s="272"/>
      <c r="I5" s="272"/>
      <c r="J5" s="272"/>
      <c r="K5" s="271"/>
    </row>
    <row r="6" spans="2:11" ht="15" customHeight="1">
      <c r="B6" s="270"/>
      <c r="C6" s="389" t="s">
        <v>1478</v>
      </c>
      <c r="D6" s="389"/>
      <c r="E6" s="389"/>
      <c r="F6" s="389"/>
      <c r="G6" s="389"/>
      <c r="H6" s="389"/>
      <c r="I6" s="389"/>
      <c r="J6" s="389"/>
      <c r="K6" s="271"/>
    </row>
    <row r="7" spans="2:11" ht="15" customHeight="1">
      <c r="B7" s="274"/>
      <c r="C7" s="389" t="s">
        <v>1479</v>
      </c>
      <c r="D7" s="389"/>
      <c r="E7" s="389"/>
      <c r="F7" s="389"/>
      <c r="G7" s="389"/>
      <c r="H7" s="389"/>
      <c r="I7" s="389"/>
      <c r="J7" s="389"/>
      <c r="K7" s="271"/>
    </row>
    <row r="8" spans="2:11" ht="12.75" customHeight="1">
      <c r="B8" s="274"/>
      <c r="C8" s="342"/>
      <c r="D8" s="273"/>
      <c r="E8" s="273"/>
      <c r="F8" s="273"/>
      <c r="G8" s="273"/>
      <c r="H8" s="273"/>
      <c r="I8" s="273"/>
      <c r="J8" s="273"/>
      <c r="K8" s="271"/>
    </row>
    <row r="9" spans="2:11" ht="15" customHeight="1">
      <c r="B9" s="274"/>
      <c r="C9" s="389" t="s">
        <v>1480</v>
      </c>
      <c r="D9" s="389"/>
      <c r="E9" s="389"/>
      <c r="F9" s="389"/>
      <c r="G9" s="389"/>
      <c r="H9" s="389"/>
      <c r="I9" s="389"/>
      <c r="J9" s="389"/>
      <c r="K9" s="271"/>
    </row>
    <row r="10" spans="2:11" ht="15" customHeight="1">
      <c r="B10" s="274"/>
      <c r="C10" s="273"/>
      <c r="D10" s="389" t="s">
        <v>1481</v>
      </c>
      <c r="E10" s="389"/>
      <c r="F10" s="389"/>
      <c r="G10" s="389"/>
      <c r="H10" s="389"/>
      <c r="I10" s="389"/>
      <c r="J10" s="389"/>
      <c r="K10" s="271"/>
    </row>
    <row r="11" spans="2:11" ht="15" customHeight="1">
      <c r="B11" s="274"/>
      <c r="C11" s="275"/>
      <c r="D11" s="389" t="s">
        <v>1482</v>
      </c>
      <c r="E11" s="389"/>
      <c r="F11" s="389"/>
      <c r="G11" s="389"/>
      <c r="H11" s="389"/>
      <c r="I11" s="389"/>
      <c r="J11" s="389"/>
      <c r="K11" s="271"/>
    </row>
    <row r="12" spans="2:11" ht="12.75" customHeight="1">
      <c r="B12" s="274"/>
      <c r="C12" s="275"/>
      <c r="D12" s="275"/>
      <c r="E12" s="275"/>
      <c r="F12" s="275"/>
      <c r="G12" s="275"/>
      <c r="H12" s="275"/>
      <c r="I12" s="275"/>
      <c r="J12" s="275"/>
      <c r="K12" s="271"/>
    </row>
    <row r="13" spans="2:11" ht="15" customHeight="1">
      <c r="B13" s="274"/>
      <c r="C13" s="275"/>
      <c r="D13" s="389" t="s">
        <v>1483</v>
      </c>
      <c r="E13" s="389"/>
      <c r="F13" s="389"/>
      <c r="G13" s="389"/>
      <c r="H13" s="389"/>
      <c r="I13" s="389"/>
      <c r="J13" s="389"/>
      <c r="K13" s="271"/>
    </row>
    <row r="14" spans="2:11" ht="15" customHeight="1">
      <c r="B14" s="274"/>
      <c r="C14" s="275"/>
      <c r="D14" s="389" t="s">
        <v>1484</v>
      </c>
      <c r="E14" s="389"/>
      <c r="F14" s="389"/>
      <c r="G14" s="389"/>
      <c r="H14" s="389"/>
      <c r="I14" s="389"/>
      <c r="J14" s="389"/>
      <c r="K14" s="271"/>
    </row>
    <row r="15" spans="2:11" ht="15" customHeight="1">
      <c r="B15" s="274"/>
      <c r="C15" s="275"/>
      <c r="D15" s="389" t="s">
        <v>1485</v>
      </c>
      <c r="E15" s="389"/>
      <c r="F15" s="389"/>
      <c r="G15" s="389"/>
      <c r="H15" s="389"/>
      <c r="I15" s="389"/>
      <c r="J15" s="389"/>
      <c r="K15" s="271"/>
    </row>
    <row r="16" spans="2:11" ht="15" customHeight="1">
      <c r="B16" s="274"/>
      <c r="C16" s="275"/>
      <c r="D16" s="275"/>
      <c r="E16" s="276" t="s">
        <v>79</v>
      </c>
      <c r="F16" s="389" t="s">
        <v>1486</v>
      </c>
      <c r="G16" s="389"/>
      <c r="H16" s="389"/>
      <c r="I16" s="389"/>
      <c r="J16" s="389"/>
      <c r="K16" s="271"/>
    </row>
    <row r="17" spans="2:11" ht="15" customHeight="1">
      <c r="B17" s="274"/>
      <c r="C17" s="275"/>
      <c r="D17" s="275"/>
      <c r="E17" s="276" t="s">
        <v>1487</v>
      </c>
      <c r="F17" s="389" t="s">
        <v>1488</v>
      </c>
      <c r="G17" s="389"/>
      <c r="H17" s="389"/>
      <c r="I17" s="389"/>
      <c r="J17" s="389"/>
      <c r="K17" s="271"/>
    </row>
    <row r="18" spans="2:11" ht="15" customHeight="1">
      <c r="B18" s="274"/>
      <c r="C18" s="275"/>
      <c r="D18" s="275"/>
      <c r="E18" s="276" t="s">
        <v>1489</v>
      </c>
      <c r="F18" s="389" t="s">
        <v>1490</v>
      </c>
      <c r="G18" s="389"/>
      <c r="H18" s="389"/>
      <c r="I18" s="389"/>
      <c r="J18" s="389"/>
      <c r="K18" s="271"/>
    </row>
    <row r="19" spans="2:11" ht="15" customHeight="1">
      <c r="B19" s="274"/>
      <c r="C19" s="275"/>
      <c r="D19" s="275"/>
      <c r="E19" s="276" t="s">
        <v>1491</v>
      </c>
      <c r="F19" s="389" t="s">
        <v>1492</v>
      </c>
      <c r="G19" s="389"/>
      <c r="H19" s="389"/>
      <c r="I19" s="389"/>
      <c r="J19" s="389"/>
      <c r="K19" s="271"/>
    </row>
    <row r="20" spans="2:11" ht="15" customHeight="1">
      <c r="B20" s="274"/>
      <c r="C20" s="275"/>
      <c r="D20" s="275"/>
      <c r="E20" s="276" t="s">
        <v>1493</v>
      </c>
      <c r="F20" s="389" t="s">
        <v>1494</v>
      </c>
      <c r="G20" s="389"/>
      <c r="H20" s="389"/>
      <c r="I20" s="389"/>
      <c r="J20" s="389"/>
      <c r="K20" s="271"/>
    </row>
    <row r="21" spans="2:11" ht="15" customHeight="1">
      <c r="B21" s="274"/>
      <c r="C21" s="275"/>
      <c r="D21" s="275"/>
      <c r="E21" s="276" t="s">
        <v>1495</v>
      </c>
      <c r="F21" s="389" t="s">
        <v>1496</v>
      </c>
      <c r="G21" s="389"/>
      <c r="H21" s="389"/>
      <c r="I21" s="389"/>
      <c r="J21" s="389"/>
      <c r="K21" s="271"/>
    </row>
    <row r="22" spans="2:11" ht="12.75" customHeight="1">
      <c r="B22" s="274"/>
      <c r="C22" s="275"/>
      <c r="D22" s="275"/>
      <c r="E22" s="275"/>
      <c r="F22" s="275"/>
      <c r="G22" s="275"/>
      <c r="H22" s="275"/>
      <c r="I22" s="275"/>
      <c r="J22" s="275"/>
      <c r="K22" s="271"/>
    </row>
    <row r="23" spans="2:11" ht="15" customHeight="1">
      <c r="B23" s="274"/>
      <c r="C23" s="389" t="s">
        <v>1497</v>
      </c>
      <c r="D23" s="389"/>
      <c r="E23" s="389"/>
      <c r="F23" s="389"/>
      <c r="G23" s="389"/>
      <c r="H23" s="389"/>
      <c r="I23" s="389"/>
      <c r="J23" s="389"/>
      <c r="K23" s="271"/>
    </row>
    <row r="24" spans="2:11" ht="15" customHeight="1">
      <c r="B24" s="274"/>
      <c r="C24" s="389" t="s">
        <v>1498</v>
      </c>
      <c r="D24" s="389"/>
      <c r="E24" s="389"/>
      <c r="F24" s="389"/>
      <c r="G24" s="389"/>
      <c r="H24" s="389"/>
      <c r="I24" s="389"/>
      <c r="J24" s="389"/>
      <c r="K24" s="271"/>
    </row>
    <row r="25" spans="2:11" ht="15" customHeight="1">
      <c r="B25" s="274"/>
      <c r="C25" s="273"/>
      <c r="D25" s="389" t="s">
        <v>1499</v>
      </c>
      <c r="E25" s="389"/>
      <c r="F25" s="389"/>
      <c r="G25" s="389"/>
      <c r="H25" s="389"/>
      <c r="I25" s="389"/>
      <c r="J25" s="389"/>
      <c r="K25" s="271"/>
    </row>
    <row r="26" spans="2:11" ht="15" customHeight="1">
      <c r="B26" s="274"/>
      <c r="C26" s="275"/>
      <c r="D26" s="389" t="s">
        <v>1500</v>
      </c>
      <c r="E26" s="389"/>
      <c r="F26" s="389"/>
      <c r="G26" s="389"/>
      <c r="H26" s="389"/>
      <c r="I26" s="389"/>
      <c r="J26" s="389"/>
      <c r="K26" s="271"/>
    </row>
    <row r="27" spans="2:11" ht="12.75" customHeight="1">
      <c r="B27" s="274"/>
      <c r="C27" s="275"/>
      <c r="D27" s="275"/>
      <c r="E27" s="275"/>
      <c r="F27" s="275"/>
      <c r="G27" s="275"/>
      <c r="H27" s="275"/>
      <c r="I27" s="275"/>
      <c r="J27" s="275"/>
      <c r="K27" s="271"/>
    </row>
    <row r="28" spans="2:11" ht="15" customHeight="1">
      <c r="B28" s="274"/>
      <c r="C28" s="275"/>
      <c r="D28" s="389" t="s">
        <v>1501</v>
      </c>
      <c r="E28" s="389"/>
      <c r="F28" s="389"/>
      <c r="G28" s="389"/>
      <c r="H28" s="389"/>
      <c r="I28" s="389"/>
      <c r="J28" s="389"/>
      <c r="K28" s="271"/>
    </row>
    <row r="29" spans="2:11" ht="15" customHeight="1">
      <c r="B29" s="274"/>
      <c r="C29" s="275"/>
      <c r="D29" s="389" t="s">
        <v>1502</v>
      </c>
      <c r="E29" s="389"/>
      <c r="F29" s="389"/>
      <c r="G29" s="389"/>
      <c r="H29" s="389"/>
      <c r="I29" s="389"/>
      <c r="J29" s="389"/>
      <c r="K29" s="271"/>
    </row>
    <row r="30" spans="2:11" ht="12.75" customHeight="1">
      <c r="B30" s="274"/>
      <c r="C30" s="275"/>
      <c r="D30" s="275"/>
      <c r="E30" s="275"/>
      <c r="F30" s="275"/>
      <c r="G30" s="275"/>
      <c r="H30" s="275"/>
      <c r="I30" s="275"/>
      <c r="J30" s="275"/>
      <c r="K30" s="271"/>
    </row>
    <row r="31" spans="2:11" ht="15" customHeight="1">
      <c r="B31" s="274"/>
      <c r="C31" s="275"/>
      <c r="D31" s="389" t="s">
        <v>1503</v>
      </c>
      <c r="E31" s="389"/>
      <c r="F31" s="389"/>
      <c r="G31" s="389"/>
      <c r="H31" s="389"/>
      <c r="I31" s="389"/>
      <c r="J31" s="389"/>
      <c r="K31" s="271"/>
    </row>
    <row r="32" spans="2:11" ht="15" customHeight="1">
      <c r="B32" s="274"/>
      <c r="C32" s="275"/>
      <c r="D32" s="389" t="s">
        <v>1504</v>
      </c>
      <c r="E32" s="389"/>
      <c r="F32" s="389"/>
      <c r="G32" s="389"/>
      <c r="H32" s="389"/>
      <c r="I32" s="389"/>
      <c r="J32" s="389"/>
      <c r="K32" s="271"/>
    </row>
    <row r="33" spans="2:11" ht="15" customHeight="1">
      <c r="B33" s="274"/>
      <c r="C33" s="275"/>
      <c r="D33" s="389" t="s">
        <v>1505</v>
      </c>
      <c r="E33" s="389"/>
      <c r="F33" s="389"/>
      <c r="G33" s="389"/>
      <c r="H33" s="389"/>
      <c r="I33" s="389"/>
      <c r="J33" s="389"/>
      <c r="K33" s="271"/>
    </row>
    <row r="34" spans="2:11" ht="15" customHeight="1">
      <c r="B34" s="274"/>
      <c r="C34" s="275"/>
      <c r="D34" s="273"/>
      <c r="E34" s="277" t="s">
        <v>147</v>
      </c>
      <c r="F34" s="273"/>
      <c r="G34" s="389" t="s">
        <v>1506</v>
      </c>
      <c r="H34" s="389"/>
      <c r="I34" s="389"/>
      <c r="J34" s="389"/>
      <c r="K34" s="271"/>
    </row>
    <row r="35" spans="2:11" ht="30.75" customHeight="1">
      <c r="B35" s="274"/>
      <c r="C35" s="275"/>
      <c r="D35" s="273"/>
      <c r="E35" s="277" t="s">
        <v>1507</v>
      </c>
      <c r="F35" s="273"/>
      <c r="G35" s="389" t="s">
        <v>1508</v>
      </c>
      <c r="H35" s="389"/>
      <c r="I35" s="389"/>
      <c r="J35" s="389"/>
      <c r="K35" s="271"/>
    </row>
    <row r="36" spans="2:11" ht="15" customHeight="1">
      <c r="B36" s="274"/>
      <c r="C36" s="275"/>
      <c r="D36" s="273"/>
      <c r="E36" s="277" t="s">
        <v>53</v>
      </c>
      <c r="F36" s="273"/>
      <c r="G36" s="389" t="s">
        <v>1509</v>
      </c>
      <c r="H36" s="389"/>
      <c r="I36" s="389"/>
      <c r="J36" s="389"/>
      <c r="K36" s="271"/>
    </row>
    <row r="37" spans="2:11" ht="15" customHeight="1">
      <c r="B37" s="274"/>
      <c r="C37" s="275"/>
      <c r="D37" s="273"/>
      <c r="E37" s="277" t="s">
        <v>148</v>
      </c>
      <c r="F37" s="273"/>
      <c r="G37" s="389" t="s">
        <v>1510</v>
      </c>
      <c r="H37" s="389"/>
      <c r="I37" s="389"/>
      <c r="J37" s="389"/>
      <c r="K37" s="271"/>
    </row>
    <row r="38" spans="2:11" ht="15" customHeight="1">
      <c r="B38" s="274"/>
      <c r="C38" s="275"/>
      <c r="D38" s="273"/>
      <c r="E38" s="277" t="s">
        <v>149</v>
      </c>
      <c r="F38" s="273"/>
      <c r="G38" s="389" t="s">
        <v>1511</v>
      </c>
      <c r="H38" s="389"/>
      <c r="I38" s="389"/>
      <c r="J38" s="389"/>
      <c r="K38" s="271"/>
    </row>
    <row r="39" spans="2:11" ht="15" customHeight="1">
      <c r="B39" s="274"/>
      <c r="C39" s="275"/>
      <c r="D39" s="273"/>
      <c r="E39" s="277" t="s">
        <v>150</v>
      </c>
      <c r="F39" s="273"/>
      <c r="G39" s="389" t="s">
        <v>1512</v>
      </c>
      <c r="H39" s="389"/>
      <c r="I39" s="389"/>
      <c r="J39" s="389"/>
      <c r="K39" s="271"/>
    </row>
    <row r="40" spans="2:11" ht="15" customHeight="1">
      <c r="B40" s="274"/>
      <c r="C40" s="275"/>
      <c r="D40" s="273"/>
      <c r="E40" s="277" t="s">
        <v>1513</v>
      </c>
      <c r="F40" s="273"/>
      <c r="G40" s="389" t="s">
        <v>1514</v>
      </c>
      <c r="H40" s="389"/>
      <c r="I40" s="389"/>
      <c r="J40" s="389"/>
      <c r="K40" s="271"/>
    </row>
    <row r="41" spans="2:11" ht="15" customHeight="1">
      <c r="B41" s="274"/>
      <c r="C41" s="275"/>
      <c r="D41" s="273"/>
      <c r="E41" s="277"/>
      <c r="F41" s="273"/>
      <c r="G41" s="389" t="s">
        <v>1515</v>
      </c>
      <c r="H41" s="389"/>
      <c r="I41" s="389"/>
      <c r="J41" s="389"/>
      <c r="K41" s="271"/>
    </row>
    <row r="42" spans="2:11" ht="15" customHeight="1">
      <c r="B42" s="274"/>
      <c r="C42" s="275"/>
      <c r="D42" s="273"/>
      <c r="E42" s="277" t="s">
        <v>1516</v>
      </c>
      <c r="F42" s="273"/>
      <c r="G42" s="389" t="s">
        <v>1517</v>
      </c>
      <c r="H42" s="389"/>
      <c r="I42" s="389"/>
      <c r="J42" s="389"/>
      <c r="K42" s="271"/>
    </row>
    <row r="43" spans="2:11" ht="15" customHeight="1">
      <c r="B43" s="274"/>
      <c r="C43" s="275"/>
      <c r="D43" s="273"/>
      <c r="E43" s="277" t="s">
        <v>152</v>
      </c>
      <c r="F43" s="273"/>
      <c r="G43" s="389" t="s">
        <v>1518</v>
      </c>
      <c r="H43" s="389"/>
      <c r="I43" s="389"/>
      <c r="J43" s="389"/>
      <c r="K43" s="271"/>
    </row>
    <row r="44" spans="2:11" ht="12.75" customHeight="1">
      <c r="B44" s="274"/>
      <c r="C44" s="275"/>
      <c r="D44" s="273"/>
      <c r="E44" s="273"/>
      <c r="F44" s="273"/>
      <c r="G44" s="273"/>
      <c r="H44" s="273"/>
      <c r="I44" s="273"/>
      <c r="J44" s="273"/>
      <c r="K44" s="271"/>
    </row>
    <row r="45" spans="2:11" ht="15" customHeight="1">
      <c r="B45" s="274"/>
      <c r="C45" s="275"/>
      <c r="D45" s="389" t="s">
        <v>1519</v>
      </c>
      <c r="E45" s="389"/>
      <c r="F45" s="389"/>
      <c r="G45" s="389"/>
      <c r="H45" s="389"/>
      <c r="I45" s="389"/>
      <c r="J45" s="389"/>
      <c r="K45" s="271"/>
    </row>
    <row r="46" spans="2:11" ht="15" customHeight="1">
      <c r="B46" s="274"/>
      <c r="C46" s="275"/>
      <c r="D46" s="275"/>
      <c r="E46" s="389" t="s">
        <v>1520</v>
      </c>
      <c r="F46" s="389"/>
      <c r="G46" s="389"/>
      <c r="H46" s="389"/>
      <c r="I46" s="389"/>
      <c r="J46" s="389"/>
      <c r="K46" s="271"/>
    </row>
    <row r="47" spans="2:11" ht="15" customHeight="1">
      <c r="B47" s="274"/>
      <c r="C47" s="275"/>
      <c r="D47" s="275"/>
      <c r="E47" s="389" t="s">
        <v>1521</v>
      </c>
      <c r="F47" s="389"/>
      <c r="G47" s="389"/>
      <c r="H47" s="389"/>
      <c r="I47" s="389"/>
      <c r="J47" s="389"/>
      <c r="K47" s="271"/>
    </row>
    <row r="48" spans="2:11" ht="15" customHeight="1">
      <c r="B48" s="274"/>
      <c r="C48" s="275"/>
      <c r="D48" s="275"/>
      <c r="E48" s="389" t="s">
        <v>1522</v>
      </c>
      <c r="F48" s="389"/>
      <c r="G48" s="389"/>
      <c r="H48" s="389"/>
      <c r="I48" s="389"/>
      <c r="J48" s="389"/>
      <c r="K48" s="271"/>
    </row>
    <row r="49" spans="2:11" ht="15" customHeight="1">
      <c r="B49" s="274"/>
      <c r="C49" s="275"/>
      <c r="D49" s="389" t="s">
        <v>1523</v>
      </c>
      <c r="E49" s="389"/>
      <c r="F49" s="389"/>
      <c r="G49" s="389"/>
      <c r="H49" s="389"/>
      <c r="I49" s="389"/>
      <c r="J49" s="389"/>
      <c r="K49" s="271"/>
    </row>
    <row r="50" spans="2:11" ht="25.5" customHeight="1">
      <c r="B50" s="270"/>
      <c r="C50" s="391" t="s">
        <v>1524</v>
      </c>
      <c r="D50" s="391"/>
      <c r="E50" s="391"/>
      <c r="F50" s="391"/>
      <c r="G50" s="391"/>
      <c r="H50" s="391"/>
      <c r="I50" s="391"/>
      <c r="J50" s="391"/>
      <c r="K50" s="271"/>
    </row>
    <row r="51" spans="2:11" ht="5.25" customHeight="1">
      <c r="B51" s="270"/>
      <c r="C51" s="272"/>
      <c r="D51" s="272"/>
      <c r="E51" s="272"/>
      <c r="F51" s="272"/>
      <c r="G51" s="272"/>
      <c r="H51" s="272"/>
      <c r="I51" s="272"/>
      <c r="J51" s="272"/>
      <c r="K51" s="271"/>
    </row>
    <row r="52" spans="2:11" ht="15" customHeight="1">
      <c r="B52" s="270"/>
      <c r="C52" s="389" t="s">
        <v>1525</v>
      </c>
      <c r="D52" s="389"/>
      <c r="E52" s="389"/>
      <c r="F52" s="389"/>
      <c r="G52" s="389"/>
      <c r="H52" s="389"/>
      <c r="I52" s="389"/>
      <c r="J52" s="389"/>
      <c r="K52" s="271"/>
    </row>
    <row r="53" spans="2:11" ht="15" customHeight="1">
      <c r="B53" s="270"/>
      <c r="C53" s="389" t="s">
        <v>1526</v>
      </c>
      <c r="D53" s="389"/>
      <c r="E53" s="389"/>
      <c r="F53" s="389"/>
      <c r="G53" s="389"/>
      <c r="H53" s="389"/>
      <c r="I53" s="389"/>
      <c r="J53" s="389"/>
      <c r="K53" s="271"/>
    </row>
    <row r="54" spans="2:11" ht="12.75" customHeight="1">
      <c r="B54" s="270"/>
      <c r="C54" s="273"/>
      <c r="D54" s="273"/>
      <c r="E54" s="273"/>
      <c r="F54" s="273"/>
      <c r="G54" s="273"/>
      <c r="H54" s="273"/>
      <c r="I54" s="273"/>
      <c r="J54" s="273"/>
      <c r="K54" s="271"/>
    </row>
    <row r="55" spans="2:11" ht="15" customHeight="1">
      <c r="B55" s="270"/>
      <c r="C55" s="389" t="s">
        <v>1527</v>
      </c>
      <c r="D55" s="389"/>
      <c r="E55" s="389"/>
      <c r="F55" s="389"/>
      <c r="G55" s="389"/>
      <c r="H55" s="389"/>
      <c r="I55" s="389"/>
      <c r="J55" s="389"/>
      <c r="K55" s="271"/>
    </row>
    <row r="56" spans="2:11" ht="15" customHeight="1">
      <c r="B56" s="270"/>
      <c r="C56" s="275"/>
      <c r="D56" s="389" t="s">
        <v>1528</v>
      </c>
      <c r="E56" s="389"/>
      <c r="F56" s="389"/>
      <c r="G56" s="389"/>
      <c r="H56" s="389"/>
      <c r="I56" s="389"/>
      <c r="J56" s="389"/>
      <c r="K56" s="271"/>
    </row>
    <row r="57" spans="2:11" ht="15" customHeight="1">
      <c r="B57" s="270"/>
      <c r="C57" s="275"/>
      <c r="D57" s="389" t="s">
        <v>1529</v>
      </c>
      <c r="E57" s="389"/>
      <c r="F57" s="389"/>
      <c r="G57" s="389"/>
      <c r="H57" s="389"/>
      <c r="I57" s="389"/>
      <c r="J57" s="389"/>
      <c r="K57" s="271"/>
    </row>
    <row r="58" spans="2:11" ht="15" customHeight="1">
      <c r="B58" s="270"/>
      <c r="C58" s="275"/>
      <c r="D58" s="389" t="s">
        <v>1530</v>
      </c>
      <c r="E58" s="389"/>
      <c r="F58" s="389"/>
      <c r="G58" s="389"/>
      <c r="H58" s="389"/>
      <c r="I58" s="389"/>
      <c r="J58" s="389"/>
      <c r="K58" s="271"/>
    </row>
    <row r="59" spans="2:11" ht="15" customHeight="1">
      <c r="B59" s="270"/>
      <c r="C59" s="275"/>
      <c r="D59" s="389" t="s">
        <v>1531</v>
      </c>
      <c r="E59" s="389"/>
      <c r="F59" s="389"/>
      <c r="G59" s="389"/>
      <c r="H59" s="389"/>
      <c r="I59" s="389"/>
      <c r="J59" s="389"/>
      <c r="K59" s="271"/>
    </row>
    <row r="60" spans="2:11" ht="15" customHeight="1">
      <c r="B60" s="270"/>
      <c r="C60" s="275"/>
      <c r="D60" s="393" t="s">
        <v>1532</v>
      </c>
      <c r="E60" s="393"/>
      <c r="F60" s="393"/>
      <c r="G60" s="393"/>
      <c r="H60" s="393"/>
      <c r="I60" s="393"/>
      <c r="J60" s="393"/>
      <c r="K60" s="271"/>
    </row>
    <row r="61" spans="2:11" ht="15" customHeight="1">
      <c r="B61" s="270"/>
      <c r="C61" s="275"/>
      <c r="D61" s="389" t="s">
        <v>1533</v>
      </c>
      <c r="E61" s="389"/>
      <c r="F61" s="389"/>
      <c r="G61" s="389"/>
      <c r="H61" s="389"/>
      <c r="I61" s="389"/>
      <c r="J61" s="389"/>
      <c r="K61" s="271"/>
    </row>
    <row r="62" spans="2:11" ht="12.75" customHeight="1">
      <c r="B62" s="270"/>
      <c r="C62" s="275"/>
      <c r="D62" s="275"/>
      <c r="E62" s="278"/>
      <c r="F62" s="275"/>
      <c r="G62" s="275"/>
      <c r="H62" s="275"/>
      <c r="I62" s="275"/>
      <c r="J62" s="275"/>
      <c r="K62" s="271"/>
    </row>
    <row r="63" spans="2:11" ht="15" customHeight="1">
      <c r="B63" s="270"/>
      <c r="C63" s="275"/>
      <c r="D63" s="389" t="s">
        <v>1534</v>
      </c>
      <c r="E63" s="389"/>
      <c r="F63" s="389"/>
      <c r="G63" s="389"/>
      <c r="H63" s="389"/>
      <c r="I63" s="389"/>
      <c r="J63" s="389"/>
      <c r="K63" s="271"/>
    </row>
    <row r="64" spans="2:11" ht="15" customHeight="1">
      <c r="B64" s="270"/>
      <c r="C64" s="275"/>
      <c r="D64" s="393" t="s">
        <v>1535</v>
      </c>
      <c r="E64" s="393"/>
      <c r="F64" s="393"/>
      <c r="G64" s="393"/>
      <c r="H64" s="393"/>
      <c r="I64" s="393"/>
      <c r="J64" s="393"/>
      <c r="K64" s="271"/>
    </row>
    <row r="65" spans="2:11" ht="15" customHeight="1">
      <c r="B65" s="270"/>
      <c r="C65" s="275"/>
      <c r="D65" s="389" t="s">
        <v>1536</v>
      </c>
      <c r="E65" s="389"/>
      <c r="F65" s="389"/>
      <c r="G65" s="389"/>
      <c r="H65" s="389"/>
      <c r="I65" s="389"/>
      <c r="J65" s="389"/>
      <c r="K65" s="271"/>
    </row>
    <row r="66" spans="2:11" ht="15" customHeight="1">
      <c r="B66" s="270"/>
      <c r="C66" s="275"/>
      <c r="D66" s="389" t="s">
        <v>1537</v>
      </c>
      <c r="E66" s="389"/>
      <c r="F66" s="389"/>
      <c r="G66" s="389"/>
      <c r="H66" s="389"/>
      <c r="I66" s="389"/>
      <c r="J66" s="389"/>
      <c r="K66" s="271"/>
    </row>
    <row r="67" spans="2:11" ht="15" customHeight="1">
      <c r="B67" s="270"/>
      <c r="C67" s="275"/>
      <c r="D67" s="389" t="s">
        <v>1538</v>
      </c>
      <c r="E67" s="389"/>
      <c r="F67" s="389"/>
      <c r="G67" s="389"/>
      <c r="H67" s="389"/>
      <c r="I67" s="389"/>
      <c r="J67" s="389"/>
      <c r="K67" s="271"/>
    </row>
    <row r="68" spans="2:11" ht="15" customHeight="1">
      <c r="B68" s="270"/>
      <c r="C68" s="275"/>
      <c r="D68" s="389" t="s">
        <v>1539</v>
      </c>
      <c r="E68" s="389"/>
      <c r="F68" s="389"/>
      <c r="G68" s="389"/>
      <c r="H68" s="389"/>
      <c r="I68" s="389"/>
      <c r="J68" s="389"/>
      <c r="K68" s="271"/>
    </row>
    <row r="69" spans="2:11" ht="12.75" customHeight="1">
      <c r="B69" s="279"/>
      <c r="C69" s="280"/>
      <c r="D69" s="280"/>
      <c r="E69" s="280"/>
      <c r="F69" s="280"/>
      <c r="G69" s="280"/>
      <c r="H69" s="280"/>
      <c r="I69" s="280"/>
      <c r="J69" s="280"/>
      <c r="K69" s="281"/>
    </row>
    <row r="70" spans="2:11" ht="18.75" customHeight="1">
      <c r="B70" s="282"/>
      <c r="C70" s="282"/>
      <c r="D70" s="282"/>
      <c r="E70" s="282"/>
      <c r="F70" s="282"/>
      <c r="G70" s="282"/>
      <c r="H70" s="282"/>
      <c r="I70" s="282"/>
      <c r="J70" s="282"/>
      <c r="K70" s="283"/>
    </row>
    <row r="71" spans="2:11" ht="18.75" customHeight="1">
      <c r="B71" s="283"/>
      <c r="C71" s="283"/>
      <c r="D71" s="283"/>
      <c r="E71" s="283"/>
      <c r="F71" s="283"/>
      <c r="G71" s="283"/>
      <c r="H71" s="283"/>
      <c r="I71" s="283"/>
      <c r="J71" s="283"/>
      <c r="K71" s="283"/>
    </row>
    <row r="72" spans="2:11" ht="7.5" customHeight="1">
      <c r="B72" s="284"/>
      <c r="C72" s="285"/>
      <c r="D72" s="285"/>
      <c r="E72" s="285"/>
      <c r="F72" s="285"/>
      <c r="G72" s="285"/>
      <c r="H72" s="285"/>
      <c r="I72" s="285"/>
      <c r="J72" s="285"/>
      <c r="K72" s="286"/>
    </row>
    <row r="73" spans="2:11" ht="45" customHeight="1">
      <c r="B73" s="287"/>
      <c r="C73" s="394" t="s">
        <v>126</v>
      </c>
      <c r="D73" s="394"/>
      <c r="E73" s="394"/>
      <c r="F73" s="394"/>
      <c r="G73" s="394"/>
      <c r="H73" s="394"/>
      <c r="I73" s="394"/>
      <c r="J73" s="394"/>
      <c r="K73" s="288"/>
    </row>
    <row r="74" spans="2:11" ht="17.25" customHeight="1">
      <c r="B74" s="287"/>
      <c r="C74" s="289" t="s">
        <v>1540</v>
      </c>
      <c r="D74" s="289"/>
      <c r="E74" s="289"/>
      <c r="F74" s="289" t="s">
        <v>1541</v>
      </c>
      <c r="G74" s="290"/>
      <c r="H74" s="289" t="s">
        <v>148</v>
      </c>
      <c r="I74" s="289" t="s">
        <v>57</v>
      </c>
      <c r="J74" s="289" t="s">
        <v>1542</v>
      </c>
      <c r="K74" s="288"/>
    </row>
    <row r="75" spans="2:11" ht="17.25" customHeight="1">
      <c r="B75" s="287"/>
      <c r="C75" s="291" t="s">
        <v>1543</v>
      </c>
      <c r="D75" s="291"/>
      <c r="E75" s="291"/>
      <c r="F75" s="292" t="s">
        <v>1544</v>
      </c>
      <c r="G75" s="293"/>
      <c r="H75" s="291"/>
      <c r="I75" s="291"/>
      <c r="J75" s="291" t="s">
        <v>1545</v>
      </c>
      <c r="K75" s="288"/>
    </row>
    <row r="76" spans="2:11" ht="5.25" customHeight="1">
      <c r="B76" s="287"/>
      <c r="C76" s="294"/>
      <c r="D76" s="294"/>
      <c r="E76" s="294"/>
      <c r="F76" s="294"/>
      <c r="G76" s="295"/>
      <c r="H76" s="294"/>
      <c r="I76" s="294"/>
      <c r="J76" s="294"/>
      <c r="K76" s="288"/>
    </row>
    <row r="77" spans="2:11" ht="15" customHeight="1">
      <c r="B77" s="287"/>
      <c r="C77" s="277" t="s">
        <v>53</v>
      </c>
      <c r="D77" s="294"/>
      <c r="E77" s="294"/>
      <c r="F77" s="296" t="s">
        <v>1546</v>
      </c>
      <c r="G77" s="295"/>
      <c r="H77" s="277" t="s">
        <v>1547</v>
      </c>
      <c r="I77" s="277" t="s">
        <v>1548</v>
      </c>
      <c r="J77" s="277">
        <v>20</v>
      </c>
      <c r="K77" s="288"/>
    </row>
    <row r="78" spans="2:11" ht="15" customHeight="1">
      <c r="B78" s="287"/>
      <c r="C78" s="277" t="s">
        <v>1549</v>
      </c>
      <c r="D78" s="277"/>
      <c r="E78" s="277"/>
      <c r="F78" s="296" t="s">
        <v>1546</v>
      </c>
      <c r="G78" s="295"/>
      <c r="H78" s="277" t="s">
        <v>1550</v>
      </c>
      <c r="I78" s="277" t="s">
        <v>1548</v>
      </c>
      <c r="J78" s="277">
        <v>120</v>
      </c>
      <c r="K78" s="288"/>
    </row>
    <row r="79" spans="2:11" ht="15" customHeight="1">
      <c r="B79" s="297"/>
      <c r="C79" s="277" t="s">
        <v>1551</v>
      </c>
      <c r="D79" s="277"/>
      <c r="E79" s="277"/>
      <c r="F79" s="296" t="s">
        <v>1552</v>
      </c>
      <c r="G79" s="295"/>
      <c r="H79" s="277" t="s">
        <v>1553</v>
      </c>
      <c r="I79" s="277" t="s">
        <v>1548</v>
      </c>
      <c r="J79" s="277">
        <v>50</v>
      </c>
      <c r="K79" s="288"/>
    </row>
    <row r="80" spans="2:11" ht="15" customHeight="1">
      <c r="B80" s="297"/>
      <c r="C80" s="277" t="s">
        <v>1554</v>
      </c>
      <c r="D80" s="277"/>
      <c r="E80" s="277"/>
      <c r="F80" s="296" t="s">
        <v>1546</v>
      </c>
      <c r="G80" s="295"/>
      <c r="H80" s="277" t="s">
        <v>1555</v>
      </c>
      <c r="I80" s="277" t="s">
        <v>1556</v>
      </c>
      <c r="J80" s="277"/>
      <c r="K80" s="288"/>
    </row>
    <row r="81" spans="2:11" ht="15" customHeight="1">
      <c r="B81" s="297"/>
      <c r="C81" s="298" t="s">
        <v>1557</v>
      </c>
      <c r="D81" s="298"/>
      <c r="E81" s="298"/>
      <c r="F81" s="299" t="s">
        <v>1552</v>
      </c>
      <c r="G81" s="298"/>
      <c r="H81" s="298" t="s">
        <v>1558</v>
      </c>
      <c r="I81" s="298" t="s">
        <v>1548</v>
      </c>
      <c r="J81" s="298">
        <v>15</v>
      </c>
      <c r="K81" s="288"/>
    </row>
    <row r="82" spans="2:11" ht="15" customHeight="1">
      <c r="B82" s="297"/>
      <c r="C82" s="298" t="s">
        <v>1559</v>
      </c>
      <c r="D82" s="298"/>
      <c r="E82" s="298"/>
      <c r="F82" s="299" t="s">
        <v>1552</v>
      </c>
      <c r="G82" s="298"/>
      <c r="H82" s="298" t="s">
        <v>1560</v>
      </c>
      <c r="I82" s="298" t="s">
        <v>1548</v>
      </c>
      <c r="J82" s="298">
        <v>15</v>
      </c>
      <c r="K82" s="288"/>
    </row>
    <row r="83" spans="2:11" ht="15" customHeight="1">
      <c r="B83" s="297"/>
      <c r="C83" s="298" t="s">
        <v>1561</v>
      </c>
      <c r="D83" s="298"/>
      <c r="E83" s="298"/>
      <c r="F83" s="299" t="s">
        <v>1552</v>
      </c>
      <c r="G83" s="298"/>
      <c r="H83" s="298" t="s">
        <v>1562</v>
      </c>
      <c r="I83" s="298" t="s">
        <v>1548</v>
      </c>
      <c r="J83" s="298">
        <v>20</v>
      </c>
      <c r="K83" s="288"/>
    </row>
    <row r="84" spans="2:11" ht="15" customHeight="1">
      <c r="B84" s="297"/>
      <c r="C84" s="298" t="s">
        <v>1563</v>
      </c>
      <c r="D84" s="298"/>
      <c r="E84" s="298"/>
      <c r="F84" s="299" t="s">
        <v>1552</v>
      </c>
      <c r="G84" s="298"/>
      <c r="H84" s="298" t="s">
        <v>1564</v>
      </c>
      <c r="I84" s="298" t="s">
        <v>1548</v>
      </c>
      <c r="J84" s="298">
        <v>20</v>
      </c>
      <c r="K84" s="288"/>
    </row>
    <row r="85" spans="2:11" ht="15" customHeight="1">
      <c r="B85" s="297"/>
      <c r="C85" s="277" t="s">
        <v>1565</v>
      </c>
      <c r="D85" s="277"/>
      <c r="E85" s="277"/>
      <c r="F85" s="296" t="s">
        <v>1552</v>
      </c>
      <c r="G85" s="295"/>
      <c r="H85" s="277" t="s">
        <v>1566</v>
      </c>
      <c r="I85" s="277" t="s">
        <v>1548</v>
      </c>
      <c r="J85" s="277">
        <v>50</v>
      </c>
      <c r="K85" s="288"/>
    </row>
    <row r="86" spans="2:11" ht="15" customHeight="1">
      <c r="B86" s="297"/>
      <c r="C86" s="277" t="s">
        <v>1567</v>
      </c>
      <c r="D86" s="277"/>
      <c r="E86" s="277"/>
      <c r="F86" s="296" t="s">
        <v>1552</v>
      </c>
      <c r="G86" s="295"/>
      <c r="H86" s="277" t="s">
        <v>1568</v>
      </c>
      <c r="I86" s="277" t="s">
        <v>1548</v>
      </c>
      <c r="J86" s="277">
        <v>20</v>
      </c>
      <c r="K86" s="288"/>
    </row>
    <row r="87" spans="2:11" ht="15" customHeight="1">
      <c r="B87" s="297"/>
      <c r="C87" s="277" t="s">
        <v>1569</v>
      </c>
      <c r="D87" s="277"/>
      <c r="E87" s="277"/>
      <c r="F87" s="296" t="s">
        <v>1552</v>
      </c>
      <c r="G87" s="295"/>
      <c r="H87" s="277" t="s">
        <v>1570</v>
      </c>
      <c r="I87" s="277" t="s">
        <v>1548</v>
      </c>
      <c r="J87" s="277">
        <v>20</v>
      </c>
      <c r="K87" s="288"/>
    </row>
    <row r="88" spans="2:11" ht="15" customHeight="1">
      <c r="B88" s="297"/>
      <c r="C88" s="277" t="s">
        <v>1571</v>
      </c>
      <c r="D88" s="277"/>
      <c r="E88" s="277"/>
      <c r="F88" s="296" t="s">
        <v>1552</v>
      </c>
      <c r="G88" s="295"/>
      <c r="H88" s="277" t="s">
        <v>1572</v>
      </c>
      <c r="I88" s="277" t="s">
        <v>1548</v>
      </c>
      <c r="J88" s="277">
        <v>50</v>
      </c>
      <c r="K88" s="288"/>
    </row>
    <row r="89" spans="2:11" ht="15" customHeight="1">
      <c r="B89" s="297"/>
      <c r="C89" s="277" t="s">
        <v>1573</v>
      </c>
      <c r="D89" s="277"/>
      <c r="E89" s="277"/>
      <c r="F89" s="296" t="s">
        <v>1552</v>
      </c>
      <c r="G89" s="295"/>
      <c r="H89" s="277" t="s">
        <v>1573</v>
      </c>
      <c r="I89" s="277" t="s">
        <v>1548</v>
      </c>
      <c r="J89" s="277">
        <v>50</v>
      </c>
      <c r="K89" s="288"/>
    </row>
    <row r="90" spans="2:11" ht="15" customHeight="1">
      <c r="B90" s="297"/>
      <c r="C90" s="277" t="s">
        <v>153</v>
      </c>
      <c r="D90" s="277"/>
      <c r="E90" s="277"/>
      <c r="F90" s="296" t="s">
        <v>1552</v>
      </c>
      <c r="G90" s="295"/>
      <c r="H90" s="277" t="s">
        <v>1574</v>
      </c>
      <c r="I90" s="277" t="s">
        <v>1548</v>
      </c>
      <c r="J90" s="277">
        <v>255</v>
      </c>
      <c r="K90" s="288"/>
    </row>
    <row r="91" spans="2:11" ht="15" customHeight="1">
      <c r="B91" s="297"/>
      <c r="C91" s="277" t="s">
        <v>1575</v>
      </c>
      <c r="D91" s="277"/>
      <c r="E91" s="277"/>
      <c r="F91" s="296" t="s">
        <v>1546</v>
      </c>
      <c r="G91" s="295"/>
      <c r="H91" s="277" t="s">
        <v>1576</v>
      </c>
      <c r="I91" s="277" t="s">
        <v>1577</v>
      </c>
      <c r="J91" s="277"/>
      <c r="K91" s="288"/>
    </row>
    <row r="92" spans="2:11" ht="15" customHeight="1">
      <c r="B92" s="297"/>
      <c r="C92" s="277" t="s">
        <v>1578</v>
      </c>
      <c r="D92" s="277"/>
      <c r="E92" s="277"/>
      <c r="F92" s="296" t="s">
        <v>1546</v>
      </c>
      <c r="G92" s="295"/>
      <c r="H92" s="277" t="s">
        <v>1579</v>
      </c>
      <c r="I92" s="277" t="s">
        <v>1580</v>
      </c>
      <c r="J92" s="277"/>
      <c r="K92" s="288"/>
    </row>
    <row r="93" spans="2:11" ht="15" customHeight="1">
      <c r="B93" s="297"/>
      <c r="C93" s="277" t="s">
        <v>1581</v>
      </c>
      <c r="D93" s="277"/>
      <c r="E93" s="277"/>
      <c r="F93" s="296" t="s">
        <v>1546</v>
      </c>
      <c r="G93" s="295"/>
      <c r="H93" s="277" t="s">
        <v>1581</v>
      </c>
      <c r="I93" s="277" t="s">
        <v>1580</v>
      </c>
      <c r="J93" s="277"/>
      <c r="K93" s="288"/>
    </row>
    <row r="94" spans="2:11" ht="15" customHeight="1">
      <c r="B94" s="297"/>
      <c r="C94" s="277" t="s">
        <v>38</v>
      </c>
      <c r="D94" s="277"/>
      <c r="E94" s="277"/>
      <c r="F94" s="296" t="s">
        <v>1546</v>
      </c>
      <c r="G94" s="295"/>
      <c r="H94" s="277" t="s">
        <v>1582</v>
      </c>
      <c r="I94" s="277" t="s">
        <v>1580</v>
      </c>
      <c r="J94" s="277"/>
      <c r="K94" s="288"/>
    </row>
    <row r="95" spans="2:11" ht="15" customHeight="1">
      <c r="B95" s="297"/>
      <c r="C95" s="277" t="s">
        <v>48</v>
      </c>
      <c r="D95" s="277"/>
      <c r="E95" s="277"/>
      <c r="F95" s="296" t="s">
        <v>1546</v>
      </c>
      <c r="G95" s="295"/>
      <c r="H95" s="277" t="s">
        <v>1583</v>
      </c>
      <c r="I95" s="277" t="s">
        <v>1580</v>
      </c>
      <c r="J95" s="277"/>
      <c r="K95" s="288"/>
    </row>
    <row r="96" spans="2:11" ht="15" customHeight="1">
      <c r="B96" s="300"/>
      <c r="C96" s="301"/>
      <c r="D96" s="301"/>
      <c r="E96" s="301"/>
      <c r="F96" s="301"/>
      <c r="G96" s="301"/>
      <c r="H96" s="301"/>
      <c r="I96" s="301"/>
      <c r="J96" s="301"/>
      <c r="K96" s="302"/>
    </row>
    <row r="97" spans="2:11" ht="18.75" customHeight="1">
      <c r="B97" s="303"/>
      <c r="C97" s="304"/>
      <c r="D97" s="304"/>
      <c r="E97" s="304"/>
      <c r="F97" s="304"/>
      <c r="G97" s="304"/>
      <c r="H97" s="304"/>
      <c r="I97" s="304"/>
      <c r="J97" s="304"/>
      <c r="K97" s="303"/>
    </row>
    <row r="98" spans="2:11" ht="18.75" customHeight="1">
      <c r="B98" s="283"/>
      <c r="C98" s="283"/>
      <c r="D98" s="283"/>
      <c r="E98" s="283"/>
      <c r="F98" s="283"/>
      <c r="G98" s="283"/>
      <c r="H98" s="283"/>
      <c r="I98" s="283"/>
      <c r="J98" s="283"/>
      <c r="K98" s="283"/>
    </row>
    <row r="99" spans="2:11" ht="7.5" customHeight="1">
      <c r="B99" s="284"/>
      <c r="C99" s="285"/>
      <c r="D99" s="285"/>
      <c r="E99" s="285"/>
      <c r="F99" s="285"/>
      <c r="G99" s="285"/>
      <c r="H99" s="285"/>
      <c r="I99" s="285"/>
      <c r="J99" s="285"/>
      <c r="K99" s="286"/>
    </row>
    <row r="100" spans="2:11" ht="45" customHeight="1">
      <c r="B100" s="287"/>
      <c r="C100" s="394" t="s">
        <v>1584</v>
      </c>
      <c r="D100" s="394"/>
      <c r="E100" s="394"/>
      <c r="F100" s="394"/>
      <c r="G100" s="394"/>
      <c r="H100" s="394"/>
      <c r="I100" s="394"/>
      <c r="J100" s="394"/>
      <c r="K100" s="288"/>
    </row>
    <row r="101" spans="2:11" ht="17.25" customHeight="1">
      <c r="B101" s="287"/>
      <c r="C101" s="289" t="s">
        <v>1540</v>
      </c>
      <c r="D101" s="289"/>
      <c r="E101" s="289"/>
      <c r="F101" s="289" t="s">
        <v>1541</v>
      </c>
      <c r="G101" s="290"/>
      <c r="H101" s="289" t="s">
        <v>148</v>
      </c>
      <c r="I101" s="289" t="s">
        <v>57</v>
      </c>
      <c r="J101" s="289" t="s">
        <v>1542</v>
      </c>
      <c r="K101" s="288"/>
    </row>
    <row r="102" spans="2:11" ht="17.25" customHeight="1">
      <c r="B102" s="287"/>
      <c r="C102" s="291" t="s">
        <v>1543</v>
      </c>
      <c r="D102" s="291"/>
      <c r="E102" s="291"/>
      <c r="F102" s="292" t="s">
        <v>1544</v>
      </c>
      <c r="G102" s="293"/>
      <c r="H102" s="291"/>
      <c r="I102" s="291"/>
      <c r="J102" s="291" t="s">
        <v>1545</v>
      </c>
      <c r="K102" s="288"/>
    </row>
    <row r="103" spans="2:11" ht="5.25" customHeight="1">
      <c r="B103" s="287"/>
      <c r="C103" s="289"/>
      <c r="D103" s="289"/>
      <c r="E103" s="289"/>
      <c r="F103" s="289"/>
      <c r="G103" s="305"/>
      <c r="H103" s="289"/>
      <c r="I103" s="289"/>
      <c r="J103" s="289"/>
      <c r="K103" s="288"/>
    </row>
    <row r="104" spans="2:11" ht="15" customHeight="1">
      <c r="B104" s="287"/>
      <c r="C104" s="277" t="s">
        <v>53</v>
      </c>
      <c r="D104" s="294"/>
      <c r="E104" s="294"/>
      <c r="F104" s="296" t="s">
        <v>1546</v>
      </c>
      <c r="G104" s="305"/>
      <c r="H104" s="277" t="s">
        <v>1585</v>
      </c>
      <c r="I104" s="277" t="s">
        <v>1548</v>
      </c>
      <c r="J104" s="277">
        <v>20</v>
      </c>
      <c r="K104" s="288"/>
    </row>
    <row r="105" spans="2:11" ht="15" customHeight="1">
      <c r="B105" s="287"/>
      <c r="C105" s="277" t="s">
        <v>1549</v>
      </c>
      <c r="D105" s="277"/>
      <c r="E105" s="277"/>
      <c r="F105" s="296" t="s">
        <v>1546</v>
      </c>
      <c r="G105" s="277"/>
      <c r="H105" s="277" t="s">
        <v>1585</v>
      </c>
      <c r="I105" s="277" t="s">
        <v>1548</v>
      </c>
      <c r="J105" s="277">
        <v>120</v>
      </c>
      <c r="K105" s="288"/>
    </row>
    <row r="106" spans="2:11" ht="15" customHeight="1">
      <c r="B106" s="297"/>
      <c r="C106" s="277" t="s">
        <v>1551</v>
      </c>
      <c r="D106" s="277"/>
      <c r="E106" s="277"/>
      <c r="F106" s="296" t="s">
        <v>1552</v>
      </c>
      <c r="G106" s="277"/>
      <c r="H106" s="277" t="s">
        <v>1585</v>
      </c>
      <c r="I106" s="277" t="s">
        <v>1548</v>
      </c>
      <c r="J106" s="277">
        <v>50</v>
      </c>
      <c r="K106" s="288"/>
    </row>
    <row r="107" spans="2:11" ht="15" customHeight="1">
      <c r="B107" s="297"/>
      <c r="C107" s="277" t="s">
        <v>1554</v>
      </c>
      <c r="D107" s="277"/>
      <c r="E107" s="277"/>
      <c r="F107" s="296" t="s">
        <v>1546</v>
      </c>
      <c r="G107" s="277"/>
      <c r="H107" s="277" t="s">
        <v>1585</v>
      </c>
      <c r="I107" s="277" t="s">
        <v>1556</v>
      </c>
      <c r="J107" s="277"/>
      <c r="K107" s="288"/>
    </row>
    <row r="108" spans="2:11" ht="15" customHeight="1">
      <c r="B108" s="297"/>
      <c r="C108" s="277" t="s">
        <v>1565</v>
      </c>
      <c r="D108" s="277"/>
      <c r="E108" s="277"/>
      <c r="F108" s="296" t="s">
        <v>1552</v>
      </c>
      <c r="G108" s="277"/>
      <c r="H108" s="277" t="s">
        <v>1585</v>
      </c>
      <c r="I108" s="277" t="s">
        <v>1548</v>
      </c>
      <c r="J108" s="277">
        <v>50</v>
      </c>
      <c r="K108" s="288"/>
    </row>
    <row r="109" spans="2:11" ht="15" customHeight="1">
      <c r="B109" s="297"/>
      <c r="C109" s="277" t="s">
        <v>1573</v>
      </c>
      <c r="D109" s="277"/>
      <c r="E109" s="277"/>
      <c r="F109" s="296" t="s">
        <v>1552</v>
      </c>
      <c r="G109" s="277"/>
      <c r="H109" s="277" t="s">
        <v>1585</v>
      </c>
      <c r="I109" s="277" t="s">
        <v>1548</v>
      </c>
      <c r="J109" s="277">
        <v>50</v>
      </c>
      <c r="K109" s="288"/>
    </row>
    <row r="110" spans="2:11" ht="15" customHeight="1">
      <c r="B110" s="297"/>
      <c r="C110" s="277" t="s">
        <v>1571</v>
      </c>
      <c r="D110" s="277"/>
      <c r="E110" s="277"/>
      <c r="F110" s="296" t="s">
        <v>1552</v>
      </c>
      <c r="G110" s="277"/>
      <c r="H110" s="277" t="s">
        <v>1585</v>
      </c>
      <c r="I110" s="277" t="s">
        <v>1548</v>
      </c>
      <c r="J110" s="277">
        <v>50</v>
      </c>
      <c r="K110" s="288"/>
    </row>
    <row r="111" spans="2:11" ht="15" customHeight="1">
      <c r="B111" s="297"/>
      <c r="C111" s="277" t="s">
        <v>53</v>
      </c>
      <c r="D111" s="277"/>
      <c r="E111" s="277"/>
      <c r="F111" s="296" t="s">
        <v>1546</v>
      </c>
      <c r="G111" s="277"/>
      <c r="H111" s="277" t="s">
        <v>1586</v>
      </c>
      <c r="I111" s="277" t="s">
        <v>1548</v>
      </c>
      <c r="J111" s="277">
        <v>20</v>
      </c>
      <c r="K111" s="288"/>
    </row>
    <row r="112" spans="2:11" ht="15" customHeight="1">
      <c r="B112" s="297"/>
      <c r="C112" s="277" t="s">
        <v>1587</v>
      </c>
      <c r="D112" s="277"/>
      <c r="E112" s="277"/>
      <c r="F112" s="296" t="s">
        <v>1546</v>
      </c>
      <c r="G112" s="277"/>
      <c r="H112" s="277" t="s">
        <v>1588</v>
      </c>
      <c r="I112" s="277" t="s">
        <v>1548</v>
      </c>
      <c r="J112" s="277">
        <v>120</v>
      </c>
      <c r="K112" s="288"/>
    </row>
    <row r="113" spans="2:11" ht="15" customHeight="1">
      <c r="B113" s="297"/>
      <c r="C113" s="277" t="s">
        <v>38</v>
      </c>
      <c r="D113" s="277"/>
      <c r="E113" s="277"/>
      <c r="F113" s="296" t="s">
        <v>1546</v>
      </c>
      <c r="G113" s="277"/>
      <c r="H113" s="277" t="s">
        <v>1589</v>
      </c>
      <c r="I113" s="277" t="s">
        <v>1580</v>
      </c>
      <c r="J113" s="277"/>
      <c r="K113" s="288"/>
    </row>
    <row r="114" spans="2:11" ht="15" customHeight="1">
      <c r="B114" s="297"/>
      <c r="C114" s="277" t="s">
        <v>48</v>
      </c>
      <c r="D114" s="277"/>
      <c r="E114" s="277"/>
      <c r="F114" s="296" t="s">
        <v>1546</v>
      </c>
      <c r="G114" s="277"/>
      <c r="H114" s="277" t="s">
        <v>1590</v>
      </c>
      <c r="I114" s="277" t="s">
        <v>1580</v>
      </c>
      <c r="J114" s="277"/>
      <c r="K114" s="288"/>
    </row>
    <row r="115" spans="2:11" ht="15" customHeight="1">
      <c r="B115" s="297"/>
      <c r="C115" s="277" t="s">
        <v>57</v>
      </c>
      <c r="D115" s="277"/>
      <c r="E115" s="277"/>
      <c r="F115" s="296" t="s">
        <v>1546</v>
      </c>
      <c r="G115" s="277"/>
      <c r="H115" s="277" t="s">
        <v>1591</v>
      </c>
      <c r="I115" s="277" t="s">
        <v>1592</v>
      </c>
      <c r="J115" s="277"/>
      <c r="K115" s="288"/>
    </row>
    <row r="116" spans="2:11" ht="15" customHeight="1">
      <c r="B116" s="300"/>
      <c r="C116" s="306"/>
      <c r="D116" s="306"/>
      <c r="E116" s="306"/>
      <c r="F116" s="306"/>
      <c r="G116" s="306"/>
      <c r="H116" s="306"/>
      <c r="I116" s="306"/>
      <c r="J116" s="306"/>
      <c r="K116" s="302"/>
    </row>
    <row r="117" spans="2:11" ht="18.75" customHeight="1">
      <c r="B117" s="307"/>
      <c r="C117" s="273"/>
      <c r="D117" s="273"/>
      <c r="E117" s="273"/>
      <c r="F117" s="308"/>
      <c r="G117" s="273"/>
      <c r="H117" s="273"/>
      <c r="I117" s="273"/>
      <c r="J117" s="273"/>
      <c r="K117" s="307"/>
    </row>
    <row r="118" spans="2:11" ht="18.75" customHeight="1">
      <c r="B118" s="283"/>
      <c r="C118" s="283"/>
      <c r="D118" s="283"/>
      <c r="E118" s="283"/>
      <c r="F118" s="283"/>
      <c r="G118" s="283"/>
      <c r="H118" s="283"/>
      <c r="I118" s="283"/>
      <c r="J118" s="283"/>
      <c r="K118" s="283"/>
    </row>
    <row r="119" spans="2:11" ht="7.5" customHeight="1">
      <c r="B119" s="309"/>
      <c r="C119" s="310"/>
      <c r="D119" s="310"/>
      <c r="E119" s="310"/>
      <c r="F119" s="310"/>
      <c r="G119" s="310"/>
      <c r="H119" s="310"/>
      <c r="I119" s="310"/>
      <c r="J119" s="310"/>
      <c r="K119" s="311"/>
    </row>
    <row r="120" spans="2:11" ht="45" customHeight="1">
      <c r="B120" s="312"/>
      <c r="C120" s="390" t="s">
        <v>1593</v>
      </c>
      <c r="D120" s="390"/>
      <c r="E120" s="390"/>
      <c r="F120" s="390"/>
      <c r="G120" s="390"/>
      <c r="H120" s="390"/>
      <c r="I120" s="390"/>
      <c r="J120" s="390"/>
      <c r="K120" s="313"/>
    </row>
    <row r="121" spans="2:11" ht="17.25" customHeight="1">
      <c r="B121" s="314"/>
      <c r="C121" s="289" t="s">
        <v>1540</v>
      </c>
      <c r="D121" s="289"/>
      <c r="E121" s="289"/>
      <c r="F121" s="289" t="s">
        <v>1541</v>
      </c>
      <c r="G121" s="290"/>
      <c r="H121" s="289" t="s">
        <v>148</v>
      </c>
      <c r="I121" s="289" t="s">
        <v>57</v>
      </c>
      <c r="J121" s="289" t="s">
        <v>1542</v>
      </c>
      <c r="K121" s="315"/>
    </row>
    <row r="122" spans="2:11" ht="17.25" customHeight="1">
      <c r="B122" s="314"/>
      <c r="C122" s="291" t="s">
        <v>1543</v>
      </c>
      <c r="D122" s="291"/>
      <c r="E122" s="291"/>
      <c r="F122" s="292" t="s">
        <v>1544</v>
      </c>
      <c r="G122" s="293"/>
      <c r="H122" s="291"/>
      <c r="I122" s="291"/>
      <c r="J122" s="291" t="s">
        <v>1545</v>
      </c>
      <c r="K122" s="315"/>
    </row>
    <row r="123" spans="2:11" ht="5.25" customHeight="1">
      <c r="B123" s="316"/>
      <c r="C123" s="294"/>
      <c r="D123" s="294"/>
      <c r="E123" s="294"/>
      <c r="F123" s="294"/>
      <c r="G123" s="277"/>
      <c r="H123" s="294"/>
      <c r="I123" s="294"/>
      <c r="J123" s="294"/>
      <c r="K123" s="317"/>
    </row>
    <row r="124" spans="2:11" ht="15" customHeight="1">
      <c r="B124" s="316"/>
      <c r="C124" s="277" t="s">
        <v>1549</v>
      </c>
      <c r="D124" s="294"/>
      <c r="E124" s="294"/>
      <c r="F124" s="296" t="s">
        <v>1546</v>
      </c>
      <c r="G124" s="277"/>
      <c r="H124" s="277" t="s">
        <v>1585</v>
      </c>
      <c r="I124" s="277" t="s">
        <v>1548</v>
      </c>
      <c r="J124" s="277">
        <v>120</v>
      </c>
      <c r="K124" s="318"/>
    </row>
    <row r="125" spans="2:11" ht="15" customHeight="1">
      <c r="B125" s="316"/>
      <c r="C125" s="277" t="s">
        <v>1594</v>
      </c>
      <c r="D125" s="277"/>
      <c r="E125" s="277"/>
      <c r="F125" s="296" t="s">
        <v>1546</v>
      </c>
      <c r="G125" s="277"/>
      <c r="H125" s="277" t="s">
        <v>1595</v>
      </c>
      <c r="I125" s="277" t="s">
        <v>1548</v>
      </c>
      <c r="J125" s="277" t="s">
        <v>1596</v>
      </c>
      <c r="K125" s="318"/>
    </row>
    <row r="126" spans="2:11" ht="15" customHeight="1">
      <c r="B126" s="316"/>
      <c r="C126" s="277" t="s">
        <v>1495</v>
      </c>
      <c r="D126" s="277"/>
      <c r="E126" s="277"/>
      <c r="F126" s="296" t="s">
        <v>1546</v>
      </c>
      <c r="G126" s="277"/>
      <c r="H126" s="277" t="s">
        <v>1597</v>
      </c>
      <c r="I126" s="277" t="s">
        <v>1548</v>
      </c>
      <c r="J126" s="277" t="s">
        <v>1596</v>
      </c>
      <c r="K126" s="318"/>
    </row>
    <row r="127" spans="2:11" ht="15" customHeight="1">
      <c r="B127" s="316"/>
      <c r="C127" s="277" t="s">
        <v>1557</v>
      </c>
      <c r="D127" s="277"/>
      <c r="E127" s="277"/>
      <c r="F127" s="296" t="s">
        <v>1552</v>
      </c>
      <c r="G127" s="277"/>
      <c r="H127" s="277" t="s">
        <v>1558</v>
      </c>
      <c r="I127" s="277" t="s">
        <v>1548</v>
      </c>
      <c r="J127" s="277">
        <v>15</v>
      </c>
      <c r="K127" s="318"/>
    </row>
    <row r="128" spans="2:11" ht="15" customHeight="1">
      <c r="B128" s="316"/>
      <c r="C128" s="298" t="s">
        <v>1559</v>
      </c>
      <c r="D128" s="298"/>
      <c r="E128" s="298"/>
      <c r="F128" s="299" t="s">
        <v>1552</v>
      </c>
      <c r="G128" s="298"/>
      <c r="H128" s="298" t="s">
        <v>1560</v>
      </c>
      <c r="I128" s="298" t="s">
        <v>1548</v>
      </c>
      <c r="J128" s="298">
        <v>15</v>
      </c>
      <c r="K128" s="318"/>
    </row>
    <row r="129" spans="2:11" ht="15" customHeight="1">
      <c r="B129" s="316"/>
      <c r="C129" s="298" t="s">
        <v>1561</v>
      </c>
      <c r="D129" s="298"/>
      <c r="E129" s="298"/>
      <c r="F129" s="299" t="s">
        <v>1552</v>
      </c>
      <c r="G129" s="298"/>
      <c r="H129" s="298" t="s">
        <v>1562</v>
      </c>
      <c r="I129" s="298" t="s">
        <v>1548</v>
      </c>
      <c r="J129" s="298">
        <v>20</v>
      </c>
      <c r="K129" s="318"/>
    </row>
    <row r="130" spans="2:11" ht="15" customHeight="1">
      <c r="B130" s="316"/>
      <c r="C130" s="298" t="s">
        <v>1563</v>
      </c>
      <c r="D130" s="298"/>
      <c r="E130" s="298"/>
      <c r="F130" s="299" t="s">
        <v>1552</v>
      </c>
      <c r="G130" s="298"/>
      <c r="H130" s="298" t="s">
        <v>1564</v>
      </c>
      <c r="I130" s="298" t="s">
        <v>1548</v>
      </c>
      <c r="J130" s="298">
        <v>20</v>
      </c>
      <c r="K130" s="318"/>
    </row>
    <row r="131" spans="2:11" ht="15" customHeight="1">
      <c r="B131" s="316"/>
      <c r="C131" s="277" t="s">
        <v>1551</v>
      </c>
      <c r="D131" s="277"/>
      <c r="E131" s="277"/>
      <c r="F131" s="296" t="s">
        <v>1552</v>
      </c>
      <c r="G131" s="277"/>
      <c r="H131" s="277" t="s">
        <v>1585</v>
      </c>
      <c r="I131" s="277" t="s">
        <v>1548</v>
      </c>
      <c r="J131" s="277">
        <v>50</v>
      </c>
      <c r="K131" s="318"/>
    </row>
    <row r="132" spans="2:11" ht="15" customHeight="1">
      <c r="B132" s="316"/>
      <c r="C132" s="277" t="s">
        <v>1565</v>
      </c>
      <c r="D132" s="277"/>
      <c r="E132" s="277"/>
      <c r="F132" s="296" t="s">
        <v>1552</v>
      </c>
      <c r="G132" s="277"/>
      <c r="H132" s="277" t="s">
        <v>1585</v>
      </c>
      <c r="I132" s="277" t="s">
        <v>1548</v>
      </c>
      <c r="J132" s="277">
        <v>50</v>
      </c>
      <c r="K132" s="318"/>
    </row>
    <row r="133" spans="2:11" ht="15" customHeight="1">
      <c r="B133" s="316"/>
      <c r="C133" s="277" t="s">
        <v>1571</v>
      </c>
      <c r="D133" s="277"/>
      <c r="E133" s="277"/>
      <c r="F133" s="296" t="s">
        <v>1552</v>
      </c>
      <c r="G133" s="277"/>
      <c r="H133" s="277" t="s">
        <v>1585</v>
      </c>
      <c r="I133" s="277" t="s">
        <v>1548</v>
      </c>
      <c r="J133" s="277">
        <v>50</v>
      </c>
      <c r="K133" s="318"/>
    </row>
    <row r="134" spans="2:11" ht="15" customHeight="1">
      <c r="B134" s="316"/>
      <c r="C134" s="277" t="s">
        <v>1573</v>
      </c>
      <c r="D134" s="277"/>
      <c r="E134" s="277"/>
      <c r="F134" s="296" t="s">
        <v>1552</v>
      </c>
      <c r="G134" s="277"/>
      <c r="H134" s="277" t="s">
        <v>1585</v>
      </c>
      <c r="I134" s="277" t="s">
        <v>1548</v>
      </c>
      <c r="J134" s="277">
        <v>50</v>
      </c>
      <c r="K134" s="318"/>
    </row>
    <row r="135" spans="2:11" ht="15" customHeight="1">
      <c r="B135" s="316"/>
      <c r="C135" s="277" t="s">
        <v>153</v>
      </c>
      <c r="D135" s="277"/>
      <c r="E135" s="277"/>
      <c r="F135" s="296" t="s">
        <v>1552</v>
      </c>
      <c r="G135" s="277"/>
      <c r="H135" s="277" t="s">
        <v>1598</v>
      </c>
      <c r="I135" s="277" t="s">
        <v>1548</v>
      </c>
      <c r="J135" s="277">
        <v>255</v>
      </c>
      <c r="K135" s="318"/>
    </row>
    <row r="136" spans="2:11" ht="15" customHeight="1">
      <c r="B136" s="316"/>
      <c r="C136" s="277" t="s">
        <v>1575</v>
      </c>
      <c r="D136" s="277"/>
      <c r="E136" s="277"/>
      <c r="F136" s="296" t="s">
        <v>1546</v>
      </c>
      <c r="G136" s="277"/>
      <c r="H136" s="277" t="s">
        <v>1599</v>
      </c>
      <c r="I136" s="277" t="s">
        <v>1577</v>
      </c>
      <c r="J136" s="277"/>
      <c r="K136" s="318"/>
    </row>
    <row r="137" spans="2:11" ht="15" customHeight="1">
      <c r="B137" s="316"/>
      <c r="C137" s="277" t="s">
        <v>1578</v>
      </c>
      <c r="D137" s="277"/>
      <c r="E137" s="277"/>
      <c r="F137" s="296" t="s">
        <v>1546</v>
      </c>
      <c r="G137" s="277"/>
      <c r="H137" s="277" t="s">
        <v>1600</v>
      </c>
      <c r="I137" s="277" t="s">
        <v>1580</v>
      </c>
      <c r="J137" s="277"/>
      <c r="K137" s="318"/>
    </row>
    <row r="138" spans="2:11" ht="15" customHeight="1">
      <c r="B138" s="316"/>
      <c r="C138" s="277" t="s">
        <v>1581</v>
      </c>
      <c r="D138" s="277"/>
      <c r="E138" s="277"/>
      <c r="F138" s="296" t="s">
        <v>1546</v>
      </c>
      <c r="G138" s="277"/>
      <c r="H138" s="277" t="s">
        <v>1581</v>
      </c>
      <c r="I138" s="277" t="s">
        <v>1580</v>
      </c>
      <c r="J138" s="277"/>
      <c r="K138" s="318"/>
    </row>
    <row r="139" spans="2:11" ht="15" customHeight="1">
      <c r="B139" s="316"/>
      <c r="C139" s="277" t="s">
        <v>38</v>
      </c>
      <c r="D139" s="277"/>
      <c r="E139" s="277"/>
      <c r="F139" s="296" t="s">
        <v>1546</v>
      </c>
      <c r="G139" s="277"/>
      <c r="H139" s="277" t="s">
        <v>1601</v>
      </c>
      <c r="I139" s="277" t="s">
        <v>1580</v>
      </c>
      <c r="J139" s="277"/>
      <c r="K139" s="318"/>
    </row>
    <row r="140" spans="2:11" ht="15" customHeight="1">
      <c r="B140" s="316"/>
      <c r="C140" s="277" t="s">
        <v>1602</v>
      </c>
      <c r="D140" s="277"/>
      <c r="E140" s="277"/>
      <c r="F140" s="296" t="s">
        <v>1546</v>
      </c>
      <c r="G140" s="277"/>
      <c r="H140" s="277" t="s">
        <v>1603</v>
      </c>
      <c r="I140" s="277" t="s">
        <v>1580</v>
      </c>
      <c r="J140" s="277"/>
      <c r="K140" s="318"/>
    </row>
    <row r="141" spans="2:11" ht="15" customHeight="1">
      <c r="B141" s="319"/>
      <c r="C141" s="320"/>
      <c r="D141" s="320"/>
      <c r="E141" s="320"/>
      <c r="F141" s="320"/>
      <c r="G141" s="320"/>
      <c r="H141" s="320"/>
      <c r="I141" s="320"/>
      <c r="J141" s="320"/>
      <c r="K141" s="321"/>
    </row>
    <row r="142" spans="2:11" ht="18.75" customHeight="1">
      <c r="B142" s="273"/>
      <c r="C142" s="273"/>
      <c r="D142" s="273"/>
      <c r="E142" s="273"/>
      <c r="F142" s="308"/>
      <c r="G142" s="273"/>
      <c r="H142" s="273"/>
      <c r="I142" s="273"/>
      <c r="J142" s="273"/>
      <c r="K142" s="273"/>
    </row>
    <row r="143" spans="2:11" ht="18.75" customHeight="1">
      <c r="B143" s="283"/>
      <c r="C143" s="283"/>
      <c r="D143" s="283"/>
      <c r="E143" s="283"/>
      <c r="F143" s="283"/>
      <c r="G143" s="283"/>
      <c r="H143" s="283"/>
      <c r="I143" s="283"/>
      <c r="J143" s="283"/>
      <c r="K143" s="283"/>
    </row>
    <row r="144" spans="2:11" ht="7.5" customHeight="1">
      <c r="B144" s="284"/>
      <c r="C144" s="285"/>
      <c r="D144" s="285"/>
      <c r="E144" s="285"/>
      <c r="F144" s="285"/>
      <c r="G144" s="285"/>
      <c r="H144" s="285"/>
      <c r="I144" s="285"/>
      <c r="J144" s="285"/>
      <c r="K144" s="286"/>
    </row>
    <row r="145" spans="2:11" ht="45" customHeight="1">
      <c r="B145" s="287"/>
      <c r="C145" s="394" t="s">
        <v>1604</v>
      </c>
      <c r="D145" s="394"/>
      <c r="E145" s="394"/>
      <c r="F145" s="394"/>
      <c r="G145" s="394"/>
      <c r="H145" s="394"/>
      <c r="I145" s="394"/>
      <c r="J145" s="394"/>
      <c r="K145" s="288"/>
    </row>
    <row r="146" spans="2:11" ht="17.25" customHeight="1">
      <c r="B146" s="287"/>
      <c r="C146" s="289" t="s">
        <v>1540</v>
      </c>
      <c r="D146" s="289"/>
      <c r="E146" s="289"/>
      <c r="F146" s="289" t="s">
        <v>1541</v>
      </c>
      <c r="G146" s="290"/>
      <c r="H146" s="289" t="s">
        <v>148</v>
      </c>
      <c r="I146" s="289" t="s">
        <v>57</v>
      </c>
      <c r="J146" s="289" t="s">
        <v>1542</v>
      </c>
      <c r="K146" s="288"/>
    </row>
    <row r="147" spans="2:11" ht="17.25" customHeight="1">
      <c r="B147" s="287"/>
      <c r="C147" s="291" t="s">
        <v>1543</v>
      </c>
      <c r="D147" s="291"/>
      <c r="E147" s="291"/>
      <c r="F147" s="292" t="s">
        <v>1544</v>
      </c>
      <c r="G147" s="293"/>
      <c r="H147" s="291"/>
      <c r="I147" s="291"/>
      <c r="J147" s="291" t="s">
        <v>1545</v>
      </c>
      <c r="K147" s="288"/>
    </row>
    <row r="148" spans="2:11" ht="5.25" customHeight="1">
      <c r="B148" s="297"/>
      <c r="C148" s="294"/>
      <c r="D148" s="294"/>
      <c r="E148" s="294"/>
      <c r="F148" s="294"/>
      <c r="G148" s="295"/>
      <c r="H148" s="294"/>
      <c r="I148" s="294"/>
      <c r="J148" s="294"/>
      <c r="K148" s="318"/>
    </row>
    <row r="149" spans="2:11" ht="15" customHeight="1">
      <c r="B149" s="297"/>
      <c r="C149" s="322" t="s">
        <v>1549</v>
      </c>
      <c r="D149" s="277"/>
      <c r="E149" s="277"/>
      <c r="F149" s="323" t="s">
        <v>1546</v>
      </c>
      <c r="G149" s="277"/>
      <c r="H149" s="322" t="s">
        <v>1585</v>
      </c>
      <c r="I149" s="322" t="s">
        <v>1548</v>
      </c>
      <c r="J149" s="322">
        <v>120</v>
      </c>
      <c r="K149" s="318"/>
    </row>
    <row r="150" spans="2:11" ht="15" customHeight="1">
      <c r="B150" s="297"/>
      <c r="C150" s="322" t="s">
        <v>1594</v>
      </c>
      <c r="D150" s="277"/>
      <c r="E150" s="277"/>
      <c r="F150" s="323" t="s">
        <v>1546</v>
      </c>
      <c r="G150" s="277"/>
      <c r="H150" s="322" t="s">
        <v>1605</v>
      </c>
      <c r="I150" s="322" t="s">
        <v>1548</v>
      </c>
      <c r="J150" s="322" t="s">
        <v>1596</v>
      </c>
      <c r="K150" s="318"/>
    </row>
    <row r="151" spans="2:11" ht="15" customHeight="1">
      <c r="B151" s="297"/>
      <c r="C151" s="322" t="s">
        <v>1495</v>
      </c>
      <c r="D151" s="277"/>
      <c r="E151" s="277"/>
      <c r="F151" s="323" t="s">
        <v>1546</v>
      </c>
      <c r="G151" s="277"/>
      <c r="H151" s="322" t="s">
        <v>1606</v>
      </c>
      <c r="I151" s="322" t="s">
        <v>1548</v>
      </c>
      <c r="J151" s="322" t="s">
        <v>1596</v>
      </c>
      <c r="K151" s="318"/>
    </row>
    <row r="152" spans="2:11" ht="15" customHeight="1">
      <c r="B152" s="297"/>
      <c r="C152" s="322" t="s">
        <v>1551</v>
      </c>
      <c r="D152" s="277"/>
      <c r="E152" s="277"/>
      <c r="F152" s="323" t="s">
        <v>1552</v>
      </c>
      <c r="G152" s="277"/>
      <c r="H152" s="322" t="s">
        <v>1585</v>
      </c>
      <c r="I152" s="322" t="s">
        <v>1548</v>
      </c>
      <c r="J152" s="322">
        <v>50</v>
      </c>
      <c r="K152" s="318"/>
    </row>
    <row r="153" spans="2:11" ht="15" customHeight="1">
      <c r="B153" s="297"/>
      <c r="C153" s="322" t="s">
        <v>1554</v>
      </c>
      <c r="D153" s="277"/>
      <c r="E153" s="277"/>
      <c r="F153" s="323" t="s">
        <v>1546</v>
      </c>
      <c r="G153" s="277"/>
      <c r="H153" s="322" t="s">
        <v>1585</v>
      </c>
      <c r="I153" s="322" t="s">
        <v>1556</v>
      </c>
      <c r="J153" s="322"/>
      <c r="K153" s="318"/>
    </row>
    <row r="154" spans="2:11" ht="15" customHeight="1">
      <c r="B154" s="297"/>
      <c r="C154" s="322" t="s">
        <v>1565</v>
      </c>
      <c r="D154" s="277"/>
      <c r="E154" s="277"/>
      <c r="F154" s="323" t="s">
        <v>1552</v>
      </c>
      <c r="G154" s="277"/>
      <c r="H154" s="322" t="s">
        <v>1585</v>
      </c>
      <c r="I154" s="322" t="s">
        <v>1548</v>
      </c>
      <c r="J154" s="322">
        <v>50</v>
      </c>
      <c r="K154" s="318"/>
    </row>
    <row r="155" spans="2:11" ht="15" customHeight="1">
      <c r="B155" s="297"/>
      <c r="C155" s="322" t="s">
        <v>1573</v>
      </c>
      <c r="D155" s="277"/>
      <c r="E155" s="277"/>
      <c r="F155" s="323" t="s">
        <v>1552</v>
      </c>
      <c r="G155" s="277"/>
      <c r="H155" s="322" t="s">
        <v>1585</v>
      </c>
      <c r="I155" s="322" t="s">
        <v>1548</v>
      </c>
      <c r="J155" s="322">
        <v>50</v>
      </c>
      <c r="K155" s="318"/>
    </row>
    <row r="156" spans="2:11" ht="15" customHeight="1">
      <c r="B156" s="297"/>
      <c r="C156" s="322" t="s">
        <v>1571</v>
      </c>
      <c r="D156" s="277"/>
      <c r="E156" s="277"/>
      <c r="F156" s="323" t="s">
        <v>1552</v>
      </c>
      <c r="G156" s="277"/>
      <c r="H156" s="322" t="s">
        <v>1585</v>
      </c>
      <c r="I156" s="322" t="s">
        <v>1548</v>
      </c>
      <c r="J156" s="322">
        <v>50</v>
      </c>
      <c r="K156" s="318"/>
    </row>
    <row r="157" spans="2:11" ht="15" customHeight="1">
      <c r="B157" s="297"/>
      <c r="C157" s="322" t="s">
        <v>131</v>
      </c>
      <c r="D157" s="277"/>
      <c r="E157" s="277"/>
      <c r="F157" s="323" t="s">
        <v>1546</v>
      </c>
      <c r="G157" s="277"/>
      <c r="H157" s="322" t="s">
        <v>1607</v>
      </c>
      <c r="I157" s="322" t="s">
        <v>1548</v>
      </c>
      <c r="J157" s="322" t="s">
        <v>1608</v>
      </c>
      <c r="K157" s="318"/>
    </row>
    <row r="158" spans="2:11" ht="15" customHeight="1">
      <c r="B158" s="297"/>
      <c r="C158" s="322" t="s">
        <v>1609</v>
      </c>
      <c r="D158" s="277"/>
      <c r="E158" s="277"/>
      <c r="F158" s="323" t="s">
        <v>1546</v>
      </c>
      <c r="G158" s="277"/>
      <c r="H158" s="322" t="s">
        <v>1610</v>
      </c>
      <c r="I158" s="322" t="s">
        <v>1580</v>
      </c>
      <c r="J158" s="322"/>
      <c r="K158" s="318"/>
    </row>
    <row r="159" spans="2:11" ht="15" customHeight="1">
      <c r="B159" s="324"/>
      <c r="C159" s="306"/>
      <c r="D159" s="306"/>
      <c r="E159" s="306"/>
      <c r="F159" s="306"/>
      <c r="G159" s="306"/>
      <c r="H159" s="306"/>
      <c r="I159" s="306"/>
      <c r="J159" s="306"/>
      <c r="K159" s="325"/>
    </row>
    <row r="160" spans="2:11" ht="18.75" customHeight="1">
      <c r="B160" s="273"/>
      <c r="C160" s="277"/>
      <c r="D160" s="277"/>
      <c r="E160" s="277"/>
      <c r="F160" s="296"/>
      <c r="G160" s="277"/>
      <c r="H160" s="277"/>
      <c r="I160" s="277"/>
      <c r="J160" s="277"/>
      <c r="K160" s="273"/>
    </row>
    <row r="161" spans="2:11" ht="18.75" customHeight="1">
      <c r="B161" s="283"/>
      <c r="C161" s="283"/>
      <c r="D161" s="283"/>
      <c r="E161" s="283"/>
      <c r="F161" s="283"/>
      <c r="G161" s="283"/>
      <c r="H161" s="283"/>
      <c r="I161" s="283"/>
      <c r="J161" s="283"/>
      <c r="K161" s="283"/>
    </row>
    <row r="162" spans="2:11" ht="7.5" customHeight="1">
      <c r="B162" s="265"/>
      <c r="C162" s="266"/>
      <c r="D162" s="266"/>
      <c r="E162" s="266"/>
      <c r="F162" s="266"/>
      <c r="G162" s="266"/>
      <c r="H162" s="266"/>
      <c r="I162" s="266"/>
      <c r="J162" s="266"/>
      <c r="K162" s="267"/>
    </row>
    <row r="163" spans="2:11" ht="45" customHeight="1">
      <c r="B163" s="268"/>
      <c r="C163" s="390" t="s">
        <v>1611</v>
      </c>
      <c r="D163" s="390"/>
      <c r="E163" s="390"/>
      <c r="F163" s="390"/>
      <c r="G163" s="390"/>
      <c r="H163" s="390"/>
      <c r="I163" s="390"/>
      <c r="J163" s="390"/>
      <c r="K163" s="269"/>
    </row>
    <row r="164" spans="2:11" ht="17.25" customHeight="1">
      <c r="B164" s="268"/>
      <c r="C164" s="289" t="s">
        <v>1540</v>
      </c>
      <c r="D164" s="289"/>
      <c r="E164" s="289"/>
      <c r="F164" s="289" t="s">
        <v>1541</v>
      </c>
      <c r="G164" s="326"/>
      <c r="H164" s="327" t="s">
        <v>148</v>
      </c>
      <c r="I164" s="327" t="s">
        <v>57</v>
      </c>
      <c r="J164" s="289" t="s">
        <v>1542</v>
      </c>
      <c r="K164" s="269"/>
    </row>
    <row r="165" spans="2:11" ht="17.25" customHeight="1">
      <c r="B165" s="270"/>
      <c r="C165" s="291" t="s">
        <v>1543</v>
      </c>
      <c r="D165" s="291"/>
      <c r="E165" s="291"/>
      <c r="F165" s="292" t="s">
        <v>1544</v>
      </c>
      <c r="G165" s="328"/>
      <c r="H165" s="329"/>
      <c r="I165" s="329"/>
      <c r="J165" s="291" t="s">
        <v>1545</v>
      </c>
      <c r="K165" s="271"/>
    </row>
    <row r="166" spans="2:11" ht="5.25" customHeight="1">
      <c r="B166" s="297"/>
      <c r="C166" s="294"/>
      <c r="D166" s="294"/>
      <c r="E166" s="294"/>
      <c r="F166" s="294"/>
      <c r="G166" s="295"/>
      <c r="H166" s="294"/>
      <c r="I166" s="294"/>
      <c r="J166" s="294"/>
      <c r="K166" s="318"/>
    </row>
    <row r="167" spans="2:11" ht="15" customHeight="1">
      <c r="B167" s="297"/>
      <c r="C167" s="277" t="s">
        <v>1549</v>
      </c>
      <c r="D167" s="277"/>
      <c r="E167" s="277"/>
      <c r="F167" s="296" t="s">
        <v>1546</v>
      </c>
      <c r="G167" s="277"/>
      <c r="H167" s="277" t="s">
        <v>1585</v>
      </c>
      <c r="I167" s="277" t="s">
        <v>1548</v>
      </c>
      <c r="J167" s="277">
        <v>120</v>
      </c>
      <c r="K167" s="318"/>
    </row>
    <row r="168" spans="2:11" ht="15" customHeight="1">
      <c r="B168" s="297"/>
      <c r="C168" s="277" t="s">
        <v>1594</v>
      </c>
      <c r="D168" s="277"/>
      <c r="E168" s="277"/>
      <c r="F168" s="296" t="s">
        <v>1546</v>
      </c>
      <c r="G168" s="277"/>
      <c r="H168" s="277" t="s">
        <v>1595</v>
      </c>
      <c r="I168" s="277" t="s">
        <v>1548</v>
      </c>
      <c r="J168" s="277" t="s">
        <v>1596</v>
      </c>
      <c r="K168" s="318"/>
    </row>
    <row r="169" spans="2:11" ht="15" customHeight="1">
      <c r="B169" s="297"/>
      <c r="C169" s="277" t="s">
        <v>1495</v>
      </c>
      <c r="D169" s="277"/>
      <c r="E169" s="277"/>
      <c r="F169" s="296" t="s">
        <v>1546</v>
      </c>
      <c r="G169" s="277"/>
      <c r="H169" s="277" t="s">
        <v>1612</v>
      </c>
      <c r="I169" s="277" t="s">
        <v>1548</v>
      </c>
      <c r="J169" s="277" t="s">
        <v>1596</v>
      </c>
      <c r="K169" s="318"/>
    </row>
    <row r="170" spans="2:11" ht="15" customHeight="1">
      <c r="B170" s="297"/>
      <c r="C170" s="277" t="s">
        <v>1551</v>
      </c>
      <c r="D170" s="277"/>
      <c r="E170" s="277"/>
      <c r="F170" s="296" t="s">
        <v>1552</v>
      </c>
      <c r="G170" s="277"/>
      <c r="H170" s="277" t="s">
        <v>1612</v>
      </c>
      <c r="I170" s="277" t="s">
        <v>1548</v>
      </c>
      <c r="J170" s="277">
        <v>50</v>
      </c>
      <c r="K170" s="318"/>
    </row>
    <row r="171" spans="2:11" ht="15" customHeight="1">
      <c r="B171" s="297"/>
      <c r="C171" s="277" t="s">
        <v>1554</v>
      </c>
      <c r="D171" s="277"/>
      <c r="E171" s="277"/>
      <c r="F171" s="296" t="s">
        <v>1546</v>
      </c>
      <c r="G171" s="277"/>
      <c r="H171" s="277" t="s">
        <v>1612</v>
      </c>
      <c r="I171" s="277" t="s">
        <v>1556</v>
      </c>
      <c r="J171" s="277"/>
      <c r="K171" s="318"/>
    </row>
    <row r="172" spans="2:11" ht="15" customHeight="1">
      <c r="B172" s="297"/>
      <c r="C172" s="277" t="s">
        <v>1565</v>
      </c>
      <c r="D172" s="277"/>
      <c r="E172" s="277"/>
      <c r="F172" s="296" t="s">
        <v>1552</v>
      </c>
      <c r="G172" s="277"/>
      <c r="H172" s="277" t="s">
        <v>1612</v>
      </c>
      <c r="I172" s="277" t="s">
        <v>1548</v>
      </c>
      <c r="J172" s="277">
        <v>50</v>
      </c>
      <c r="K172" s="318"/>
    </row>
    <row r="173" spans="2:11" ht="15" customHeight="1">
      <c r="B173" s="297"/>
      <c r="C173" s="277" t="s">
        <v>1573</v>
      </c>
      <c r="D173" s="277"/>
      <c r="E173" s="277"/>
      <c r="F173" s="296" t="s">
        <v>1552</v>
      </c>
      <c r="G173" s="277"/>
      <c r="H173" s="277" t="s">
        <v>1612</v>
      </c>
      <c r="I173" s="277" t="s">
        <v>1548</v>
      </c>
      <c r="J173" s="277">
        <v>50</v>
      </c>
      <c r="K173" s="318"/>
    </row>
    <row r="174" spans="2:11" ht="15" customHeight="1">
      <c r="B174" s="297"/>
      <c r="C174" s="277" t="s">
        <v>1571</v>
      </c>
      <c r="D174" s="277"/>
      <c r="E174" s="277"/>
      <c r="F174" s="296" t="s">
        <v>1552</v>
      </c>
      <c r="G174" s="277"/>
      <c r="H174" s="277" t="s">
        <v>1612</v>
      </c>
      <c r="I174" s="277" t="s">
        <v>1548</v>
      </c>
      <c r="J174" s="277">
        <v>50</v>
      </c>
      <c r="K174" s="318"/>
    </row>
    <row r="175" spans="2:11" ht="15" customHeight="1">
      <c r="B175" s="297"/>
      <c r="C175" s="277" t="s">
        <v>147</v>
      </c>
      <c r="D175" s="277"/>
      <c r="E175" s="277"/>
      <c r="F175" s="296" t="s">
        <v>1546</v>
      </c>
      <c r="G175" s="277"/>
      <c r="H175" s="277" t="s">
        <v>1613</v>
      </c>
      <c r="I175" s="277" t="s">
        <v>1614</v>
      </c>
      <c r="J175" s="277"/>
      <c r="K175" s="318"/>
    </row>
    <row r="176" spans="2:11" ht="15" customHeight="1">
      <c r="B176" s="297"/>
      <c r="C176" s="277" t="s">
        <v>57</v>
      </c>
      <c r="D176" s="277"/>
      <c r="E176" s="277"/>
      <c r="F176" s="296" t="s">
        <v>1546</v>
      </c>
      <c r="G176" s="277"/>
      <c r="H176" s="277" t="s">
        <v>1615</v>
      </c>
      <c r="I176" s="277" t="s">
        <v>1616</v>
      </c>
      <c r="J176" s="277">
        <v>1</v>
      </c>
      <c r="K176" s="318"/>
    </row>
    <row r="177" spans="2:11" ht="15" customHeight="1">
      <c r="B177" s="297"/>
      <c r="C177" s="277" t="s">
        <v>53</v>
      </c>
      <c r="D177" s="277"/>
      <c r="E177" s="277"/>
      <c r="F177" s="296" t="s">
        <v>1546</v>
      </c>
      <c r="G177" s="277"/>
      <c r="H177" s="277" t="s">
        <v>1617</v>
      </c>
      <c r="I177" s="277" t="s">
        <v>1548</v>
      </c>
      <c r="J177" s="277">
        <v>20</v>
      </c>
      <c r="K177" s="318"/>
    </row>
    <row r="178" spans="2:11" ht="15" customHeight="1">
      <c r="B178" s="297"/>
      <c r="C178" s="277" t="s">
        <v>148</v>
      </c>
      <c r="D178" s="277"/>
      <c r="E178" s="277"/>
      <c r="F178" s="296" t="s">
        <v>1546</v>
      </c>
      <c r="G178" s="277"/>
      <c r="H178" s="277" t="s">
        <v>1618</v>
      </c>
      <c r="I178" s="277" t="s">
        <v>1548</v>
      </c>
      <c r="J178" s="277">
        <v>255</v>
      </c>
      <c r="K178" s="318"/>
    </row>
    <row r="179" spans="2:11" ht="15" customHeight="1">
      <c r="B179" s="297"/>
      <c r="C179" s="277" t="s">
        <v>149</v>
      </c>
      <c r="D179" s="277"/>
      <c r="E179" s="277"/>
      <c r="F179" s="296" t="s">
        <v>1546</v>
      </c>
      <c r="G179" s="277"/>
      <c r="H179" s="277" t="s">
        <v>1511</v>
      </c>
      <c r="I179" s="277" t="s">
        <v>1548</v>
      </c>
      <c r="J179" s="277">
        <v>10</v>
      </c>
      <c r="K179" s="318"/>
    </row>
    <row r="180" spans="2:11" ht="15" customHeight="1">
      <c r="B180" s="297"/>
      <c r="C180" s="277" t="s">
        <v>150</v>
      </c>
      <c r="D180" s="277"/>
      <c r="E180" s="277"/>
      <c r="F180" s="296" t="s">
        <v>1546</v>
      </c>
      <c r="G180" s="277"/>
      <c r="H180" s="277" t="s">
        <v>1619</v>
      </c>
      <c r="I180" s="277" t="s">
        <v>1580</v>
      </c>
      <c r="J180" s="277"/>
      <c r="K180" s="318"/>
    </row>
    <row r="181" spans="2:11" ht="15" customHeight="1">
      <c r="B181" s="297"/>
      <c r="C181" s="277" t="s">
        <v>1620</v>
      </c>
      <c r="D181" s="277"/>
      <c r="E181" s="277"/>
      <c r="F181" s="296" t="s">
        <v>1546</v>
      </c>
      <c r="G181" s="277"/>
      <c r="H181" s="277" t="s">
        <v>1621</v>
      </c>
      <c r="I181" s="277" t="s">
        <v>1580</v>
      </c>
      <c r="J181" s="277"/>
      <c r="K181" s="318"/>
    </row>
    <row r="182" spans="2:11" ht="15" customHeight="1">
      <c r="B182" s="297"/>
      <c r="C182" s="277" t="s">
        <v>1609</v>
      </c>
      <c r="D182" s="277"/>
      <c r="E182" s="277"/>
      <c r="F182" s="296" t="s">
        <v>1546</v>
      </c>
      <c r="G182" s="277"/>
      <c r="H182" s="277" t="s">
        <v>1622</v>
      </c>
      <c r="I182" s="277" t="s">
        <v>1580</v>
      </c>
      <c r="J182" s="277"/>
      <c r="K182" s="318"/>
    </row>
    <row r="183" spans="2:11" ht="15" customHeight="1">
      <c r="B183" s="297"/>
      <c r="C183" s="277" t="s">
        <v>152</v>
      </c>
      <c r="D183" s="277"/>
      <c r="E183" s="277"/>
      <c r="F183" s="296" t="s">
        <v>1552</v>
      </c>
      <c r="G183" s="277"/>
      <c r="H183" s="277" t="s">
        <v>1623</v>
      </c>
      <c r="I183" s="277" t="s">
        <v>1548</v>
      </c>
      <c r="J183" s="277">
        <v>50</v>
      </c>
      <c r="K183" s="318"/>
    </row>
    <row r="184" spans="2:11" ht="15" customHeight="1">
      <c r="B184" s="297"/>
      <c r="C184" s="277" t="s">
        <v>1624</v>
      </c>
      <c r="D184" s="277"/>
      <c r="E184" s="277"/>
      <c r="F184" s="296" t="s">
        <v>1552</v>
      </c>
      <c r="G184" s="277"/>
      <c r="H184" s="277" t="s">
        <v>1625</v>
      </c>
      <c r="I184" s="277" t="s">
        <v>1626</v>
      </c>
      <c r="J184" s="277"/>
      <c r="K184" s="318"/>
    </row>
    <row r="185" spans="2:11" ht="15" customHeight="1">
      <c r="B185" s="297"/>
      <c r="C185" s="277" t="s">
        <v>1627</v>
      </c>
      <c r="D185" s="277"/>
      <c r="E185" s="277"/>
      <c r="F185" s="296" t="s">
        <v>1552</v>
      </c>
      <c r="G185" s="277"/>
      <c r="H185" s="277" t="s">
        <v>1628</v>
      </c>
      <c r="I185" s="277" t="s">
        <v>1626</v>
      </c>
      <c r="J185" s="277"/>
      <c r="K185" s="318"/>
    </row>
    <row r="186" spans="2:11" ht="15" customHeight="1">
      <c r="B186" s="297"/>
      <c r="C186" s="277" t="s">
        <v>1629</v>
      </c>
      <c r="D186" s="277"/>
      <c r="E186" s="277"/>
      <c r="F186" s="296" t="s">
        <v>1552</v>
      </c>
      <c r="G186" s="277"/>
      <c r="H186" s="277" t="s">
        <v>1630</v>
      </c>
      <c r="I186" s="277" t="s">
        <v>1626</v>
      </c>
      <c r="J186" s="277"/>
      <c r="K186" s="318"/>
    </row>
    <row r="187" spans="2:11" ht="15" customHeight="1">
      <c r="B187" s="297"/>
      <c r="C187" s="330" t="s">
        <v>1631</v>
      </c>
      <c r="D187" s="277"/>
      <c r="E187" s="277"/>
      <c r="F187" s="296" t="s">
        <v>1552</v>
      </c>
      <c r="G187" s="277"/>
      <c r="H187" s="277" t="s">
        <v>1632</v>
      </c>
      <c r="I187" s="277" t="s">
        <v>1633</v>
      </c>
      <c r="J187" s="331" t="s">
        <v>1634</v>
      </c>
      <c r="K187" s="318"/>
    </row>
    <row r="188" spans="2:11" ht="15" customHeight="1">
      <c r="B188" s="297"/>
      <c r="C188" s="282" t="s">
        <v>42</v>
      </c>
      <c r="D188" s="277"/>
      <c r="E188" s="277"/>
      <c r="F188" s="296" t="s">
        <v>1546</v>
      </c>
      <c r="G188" s="277"/>
      <c r="H188" s="273" t="s">
        <v>1635</v>
      </c>
      <c r="I188" s="277" t="s">
        <v>1636</v>
      </c>
      <c r="J188" s="277"/>
      <c r="K188" s="318"/>
    </row>
    <row r="189" spans="2:11" ht="15" customHeight="1">
      <c r="B189" s="297"/>
      <c r="C189" s="282" t="s">
        <v>1637</v>
      </c>
      <c r="D189" s="277"/>
      <c r="E189" s="277"/>
      <c r="F189" s="296" t="s">
        <v>1546</v>
      </c>
      <c r="G189" s="277"/>
      <c r="H189" s="277" t="s">
        <v>1638</v>
      </c>
      <c r="I189" s="277" t="s">
        <v>1580</v>
      </c>
      <c r="J189" s="277"/>
      <c r="K189" s="318"/>
    </row>
    <row r="190" spans="2:11" ht="15" customHeight="1">
      <c r="B190" s="297"/>
      <c r="C190" s="282" t="s">
        <v>1639</v>
      </c>
      <c r="D190" s="277"/>
      <c r="E190" s="277"/>
      <c r="F190" s="296" t="s">
        <v>1546</v>
      </c>
      <c r="G190" s="277"/>
      <c r="H190" s="277" t="s">
        <v>1640</v>
      </c>
      <c r="I190" s="277" t="s">
        <v>1580</v>
      </c>
      <c r="J190" s="277"/>
      <c r="K190" s="318"/>
    </row>
    <row r="191" spans="2:11" ht="15" customHeight="1">
      <c r="B191" s="297"/>
      <c r="C191" s="282" t="s">
        <v>1641</v>
      </c>
      <c r="D191" s="277"/>
      <c r="E191" s="277"/>
      <c r="F191" s="296" t="s">
        <v>1552</v>
      </c>
      <c r="G191" s="277"/>
      <c r="H191" s="277" t="s">
        <v>1642</v>
      </c>
      <c r="I191" s="277" t="s">
        <v>1580</v>
      </c>
      <c r="J191" s="277"/>
      <c r="K191" s="318"/>
    </row>
    <row r="192" spans="2:11" ht="15" customHeight="1">
      <c r="B192" s="324"/>
      <c r="C192" s="332"/>
      <c r="D192" s="306"/>
      <c r="E192" s="306"/>
      <c r="F192" s="306"/>
      <c r="G192" s="306"/>
      <c r="H192" s="306"/>
      <c r="I192" s="306"/>
      <c r="J192" s="306"/>
      <c r="K192" s="325"/>
    </row>
    <row r="193" spans="2:11" ht="18.75" customHeight="1">
      <c r="B193" s="273"/>
      <c r="C193" s="277"/>
      <c r="D193" s="277"/>
      <c r="E193" s="277"/>
      <c r="F193" s="296"/>
      <c r="G193" s="277"/>
      <c r="H193" s="277"/>
      <c r="I193" s="277"/>
      <c r="J193" s="277"/>
      <c r="K193" s="273"/>
    </row>
    <row r="194" spans="2:11" ht="18.75" customHeight="1">
      <c r="B194" s="273"/>
      <c r="C194" s="277"/>
      <c r="D194" s="277"/>
      <c r="E194" s="277"/>
      <c r="F194" s="296"/>
      <c r="G194" s="277"/>
      <c r="H194" s="277"/>
      <c r="I194" s="277"/>
      <c r="J194" s="277"/>
      <c r="K194" s="273"/>
    </row>
    <row r="195" spans="2:11" ht="18.75" customHeight="1">
      <c r="B195" s="283"/>
      <c r="C195" s="283"/>
      <c r="D195" s="283"/>
      <c r="E195" s="283"/>
      <c r="F195" s="283"/>
      <c r="G195" s="283"/>
      <c r="H195" s="283"/>
      <c r="I195" s="283"/>
      <c r="J195" s="283"/>
      <c r="K195" s="283"/>
    </row>
    <row r="196" spans="2:11">
      <c r="B196" s="265"/>
      <c r="C196" s="266"/>
      <c r="D196" s="266"/>
      <c r="E196" s="266"/>
      <c r="F196" s="266"/>
      <c r="G196" s="266"/>
      <c r="H196" s="266"/>
      <c r="I196" s="266"/>
      <c r="J196" s="266"/>
      <c r="K196" s="267"/>
    </row>
    <row r="197" spans="2:11" ht="21">
      <c r="B197" s="268"/>
      <c r="C197" s="390" t="s">
        <v>1643</v>
      </c>
      <c r="D197" s="390"/>
      <c r="E197" s="390"/>
      <c r="F197" s="390"/>
      <c r="G197" s="390"/>
      <c r="H197" s="390"/>
      <c r="I197" s="390"/>
      <c r="J197" s="390"/>
      <c r="K197" s="269"/>
    </row>
    <row r="198" spans="2:11" ht="25.5" customHeight="1">
      <c r="B198" s="268"/>
      <c r="C198" s="333" t="s">
        <v>1644</v>
      </c>
      <c r="D198" s="333"/>
      <c r="E198" s="333"/>
      <c r="F198" s="333" t="s">
        <v>1645</v>
      </c>
      <c r="G198" s="334"/>
      <c r="H198" s="395" t="s">
        <v>1646</v>
      </c>
      <c r="I198" s="395"/>
      <c r="J198" s="395"/>
      <c r="K198" s="269"/>
    </row>
    <row r="199" spans="2:11" ht="5.25" customHeight="1">
      <c r="B199" s="297"/>
      <c r="C199" s="294"/>
      <c r="D199" s="294"/>
      <c r="E199" s="294"/>
      <c r="F199" s="294"/>
      <c r="G199" s="277"/>
      <c r="H199" s="294"/>
      <c r="I199" s="294"/>
      <c r="J199" s="294"/>
      <c r="K199" s="318"/>
    </row>
    <row r="200" spans="2:11" ht="15" customHeight="1">
      <c r="B200" s="297"/>
      <c r="C200" s="277" t="s">
        <v>1636</v>
      </c>
      <c r="D200" s="277"/>
      <c r="E200" s="277"/>
      <c r="F200" s="296" t="s">
        <v>43</v>
      </c>
      <c r="G200" s="277"/>
      <c r="H200" s="392" t="s">
        <v>1647</v>
      </c>
      <c r="I200" s="392"/>
      <c r="J200" s="392"/>
      <c r="K200" s="318"/>
    </row>
    <row r="201" spans="2:11" ht="15" customHeight="1">
      <c r="B201" s="297"/>
      <c r="C201" s="303"/>
      <c r="D201" s="277"/>
      <c r="E201" s="277"/>
      <c r="F201" s="296" t="s">
        <v>44</v>
      </c>
      <c r="G201" s="277"/>
      <c r="H201" s="392" t="s">
        <v>1648</v>
      </c>
      <c r="I201" s="392"/>
      <c r="J201" s="392"/>
      <c r="K201" s="318"/>
    </row>
    <row r="202" spans="2:11" ht="15" customHeight="1">
      <c r="B202" s="297"/>
      <c r="C202" s="303"/>
      <c r="D202" s="277"/>
      <c r="E202" s="277"/>
      <c r="F202" s="296" t="s">
        <v>47</v>
      </c>
      <c r="G202" s="277"/>
      <c r="H202" s="392" t="s">
        <v>1649</v>
      </c>
      <c r="I202" s="392"/>
      <c r="J202" s="392"/>
      <c r="K202" s="318"/>
    </row>
    <row r="203" spans="2:11" ht="15" customHeight="1">
      <c r="B203" s="297"/>
      <c r="C203" s="277"/>
      <c r="D203" s="277"/>
      <c r="E203" s="277"/>
      <c r="F203" s="296" t="s">
        <v>45</v>
      </c>
      <c r="G203" s="277"/>
      <c r="H203" s="392" t="s">
        <v>1650</v>
      </c>
      <c r="I203" s="392"/>
      <c r="J203" s="392"/>
      <c r="K203" s="318"/>
    </row>
    <row r="204" spans="2:11" ht="15" customHeight="1">
      <c r="B204" s="297"/>
      <c r="C204" s="277"/>
      <c r="D204" s="277"/>
      <c r="E204" s="277"/>
      <c r="F204" s="296" t="s">
        <v>46</v>
      </c>
      <c r="G204" s="277"/>
      <c r="H204" s="392" t="s">
        <v>1651</v>
      </c>
      <c r="I204" s="392"/>
      <c r="J204" s="392"/>
      <c r="K204" s="318"/>
    </row>
    <row r="205" spans="2:11" ht="15" customHeight="1">
      <c r="B205" s="297"/>
      <c r="C205" s="277"/>
      <c r="D205" s="277"/>
      <c r="E205" s="277"/>
      <c r="F205" s="296"/>
      <c r="G205" s="277"/>
      <c r="H205" s="277"/>
      <c r="I205" s="277"/>
      <c r="J205" s="277"/>
      <c r="K205" s="318"/>
    </row>
    <row r="206" spans="2:11" ht="15" customHeight="1">
      <c r="B206" s="297"/>
      <c r="C206" s="277" t="s">
        <v>1592</v>
      </c>
      <c r="D206" s="277"/>
      <c r="E206" s="277"/>
      <c r="F206" s="296" t="s">
        <v>79</v>
      </c>
      <c r="G206" s="277"/>
      <c r="H206" s="392" t="s">
        <v>1652</v>
      </c>
      <c r="I206" s="392"/>
      <c r="J206" s="392"/>
      <c r="K206" s="318"/>
    </row>
    <row r="207" spans="2:11" ht="15" customHeight="1">
      <c r="B207" s="297"/>
      <c r="C207" s="303"/>
      <c r="D207" s="277"/>
      <c r="E207" s="277"/>
      <c r="F207" s="296" t="s">
        <v>1489</v>
      </c>
      <c r="G207" s="277"/>
      <c r="H207" s="392" t="s">
        <v>1490</v>
      </c>
      <c r="I207" s="392"/>
      <c r="J207" s="392"/>
      <c r="K207" s="318"/>
    </row>
    <row r="208" spans="2:11" ht="15" customHeight="1">
      <c r="B208" s="297"/>
      <c r="C208" s="277"/>
      <c r="D208" s="277"/>
      <c r="E208" s="277"/>
      <c r="F208" s="296" t="s">
        <v>1487</v>
      </c>
      <c r="G208" s="277"/>
      <c r="H208" s="392" t="s">
        <v>1653</v>
      </c>
      <c r="I208" s="392"/>
      <c r="J208" s="392"/>
      <c r="K208" s="318"/>
    </row>
    <row r="209" spans="2:11" ht="15" customHeight="1">
      <c r="B209" s="335"/>
      <c r="C209" s="303"/>
      <c r="D209" s="303"/>
      <c r="E209" s="303"/>
      <c r="F209" s="296" t="s">
        <v>1491</v>
      </c>
      <c r="G209" s="282"/>
      <c r="H209" s="396" t="s">
        <v>1492</v>
      </c>
      <c r="I209" s="396"/>
      <c r="J209" s="396"/>
      <c r="K209" s="336"/>
    </row>
    <row r="210" spans="2:11" ht="15" customHeight="1">
      <c r="B210" s="335"/>
      <c r="C210" s="303"/>
      <c r="D210" s="303"/>
      <c r="E210" s="303"/>
      <c r="F210" s="296" t="s">
        <v>1493</v>
      </c>
      <c r="G210" s="282"/>
      <c r="H210" s="396" t="s">
        <v>1371</v>
      </c>
      <c r="I210" s="396"/>
      <c r="J210" s="396"/>
      <c r="K210" s="336"/>
    </row>
    <row r="211" spans="2:11" ht="15" customHeight="1">
      <c r="B211" s="335"/>
      <c r="C211" s="303"/>
      <c r="D211" s="303"/>
      <c r="E211" s="303"/>
      <c r="F211" s="337"/>
      <c r="G211" s="282"/>
      <c r="H211" s="338"/>
      <c r="I211" s="338"/>
      <c r="J211" s="338"/>
      <c r="K211" s="336"/>
    </row>
    <row r="212" spans="2:11" ht="15" customHeight="1">
      <c r="B212" s="335"/>
      <c r="C212" s="277" t="s">
        <v>1616</v>
      </c>
      <c r="D212" s="303"/>
      <c r="E212" s="303"/>
      <c r="F212" s="296">
        <v>1</v>
      </c>
      <c r="G212" s="282"/>
      <c r="H212" s="396" t="s">
        <v>1654</v>
      </c>
      <c r="I212" s="396"/>
      <c r="J212" s="396"/>
      <c r="K212" s="336"/>
    </row>
    <row r="213" spans="2:11" ht="15" customHeight="1">
      <c r="B213" s="335"/>
      <c r="C213" s="303"/>
      <c r="D213" s="303"/>
      <c r="E213" s="303"/>
      <c r="F213" s="296">
        <v>2</v>
      </c>
      <c r="G213" s="282"/>
      <c r="H213" s="396" t="s">
        <v>1655</v>
      </c>
      <c r="I213" s="396"/>
      <c r="J213" s="396"/>
      <c r="K213" s="336"/>
    </row>
    <row r="214" spans="2:11" ht="15" customHeight="1">
      <c r="B214" s="335"/>
      <c r="C214" s="303"/>
      <c r="D214" s="303"/>
      <c r="E214" s="303"/>
      <c r="F214" s="296">
        <v>3</v>
      </c>
      <c r="G214" s="282"/>
      <c r="H214" s="396" t="s">
        <v>1656</v>
      </c>
      <c r="I214" s="396"/>
      <c r="J214" s="396"/>
      <c r="K214" s="336"/>
    </row>
    <row r="215" spans="2:11" ht="15" customHeight="1">
      <c r="B215" s="335"/>
      <c r="C215" s="303"/>
      <c r="D215" s="303"/>
      <c r="E215" s="303"/>
      <c r="F215" s="296">
        <v>4</v>
      </c>
      <c r="G215" s="282"/>
      <c r="H215" s="396" t="s">
        <v>1657</v>
      </c>
      <c r="I215" s="396"/>
      <c r="J215" s="396"/>
      <c r="K215" s="336"/>
    </row>
    <row r="216" spans="2:11" ht="12.75" customHeight="1">
      <c r="B216" s="339"/>
      <c r="C216" s="340"/>
      <c r="D216" s="340"/>
      <c r="E216" s="340"/>
      <c r="F216" s="340"/>
      <c r="G216" s="340"/>
      <c r="H216" s="340"/>
      <c r="I216" s="340"/>
      <c r="J216" s="340"/>
      <c r="K216" s="341"/>
    </row>
  </sheetData>
  <sheetProtection password="CC35" sheet="1" objects="1" scenarios="1" formatCells="0" formatColumns="0" formatRows="0" sort="0" autoFilter="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34"/>
  <sheetViews>
    <sheetView showGridLines="0" workbookViewId="0">
      <pane ySplit="1" topLeftCell="A2" activePane="bottomLeft" state="frozen"/>
      <selection pane="bottomLeft" activeCell="W42" sqref="W42"/>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100</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1221</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ROUND(J86,2)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ROUND(SUM(BE86:BE433), 2)</f>
        <v>0</v>
      </c>
      <c r="G30" s="41"/>
      <c r="H30" s="41"/>
      <c r="I30" s="130">
        <v>0.21</v>
      </c>
      <c r="J30" s="129">
        <f>ROUND(ROUND((SUM(BE86:BE433)), 2)*I30, 2)</f>
        <v>0</v>
      </c>
      <c r="K30" s="44"/>
    </row>
    <row r="31" spans="2:11" s="1" customFormat="1" ht="14.45" customHeight="1">
      <c r="B31" s="40"/>
      <c r="C31" s="41"/>
      <c r="D31" s="41"/>
      <c r="E31" s="48" t="s">
        <v>44</v>
      </c>
      <c r="F31" s="129">
        <f>ROUND(SUM(BF86:BF433), 2)</f>
        <v>0</v>
      </c>
      <c r="G31" s="41"/>
      <c r="H31" s="41"/>
      <c r="I31" s="130">
        <v>0.15</v>
      </c>
      <c r="J31" s="129">
        <f>ROUND(ROUND((SUM(BF86:BF433)), 2)*I31, 2)</f>
        <v>0</v>
      </c>
      <c r="K31" s="44"/>
    </row>
    <row r="32" spans="2:11" s="1" customFormat="1" ht="14.45" hidden="1" customHeight="1">
      <c r="B32" s="40"/>
      <c r="C32" s="41"/>
      <c r="D32" s="41"/>
      <c r="E32" s="48" t="s">
        <v>45</v>
      </c>
      <c r="F32" s="129">
        <f>ROUND(SUM(BG86:BG433), 2)</f>
        <v>0</v>
      </c>
      <c r="G32" s="41"/>
      <c r="H32" s="41"/>
      <c r="I32" s="130">
        <v>0.21</v>
      </c>
      <c r="J32" s="129">
        <v>0</v>
      </c>
      <c r="K32" s="44"/>
    </row>
    <row r="33" spans="2:11" s="1" customFormat="1" ht="14.45" hidden="1" customHeight="1">
      <c r="B33" s="40"/>
      <c r="C33" s="41"/>
      <c r="D33" s="41"/>
      <c r="E33" s="48" t="s">
        <v>46</v>
      </c>
      <c r="F33" s="129">
        <f>ROUND(SUM(BH86:BH433), 2)</f>
        <v>0</v>
      </c>
      <c r="G33" s="41"/>
      <c r="H33" s="41"/>
      <c r="I33" s="130">
        <v>0.15</v>
      </c>
      <c r="J33" s="129">
        <v>0</v>
      </c>
      <c r="K33" s="44"/>
    </row>
    <row r="34" spans="2:11" s="1" customFormat="1" ht="14.45" hidden="1" customHeight="1">
      <c r="B34" s="40"/>
      <c r="C34" s="41"/>
      <c r="D34" s="41"/>
      <c r="E34" s="48" t="s">
        <v>47</v>
      </c>
      <c r="F34" s="129">
        <f>ROUND(SUM(BI86:BI433),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SO 07 - Stupeň č. 7 ř. km 31,250 (km 31,271)</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J86</f>
        <v>0</v>
      </c>
      <c r="K56" s="44"/>
      <c r="AU56" s="23" t="s">
        <v>134</v>
      </c>
    </row>
    <row r="57" spans="2:47" s="7" customFormat="1" ht="24.95" customHeight="1">
      <c r="B57" s="148"/>
      <c r="C57" s="149"/>
      <c r="D57" s="150" t="s">
        <v>135</v>
      </c>
      <c r="E57" s="151"/>
      <c r="F57" s="151"/>
      <c r="G57" s="151"/>
      <c r="H57" s="151"/>
      <c r="I57" s="152"/>
      <c r="J57" s="153">
        <f>J87</f>
        <v>0</v>
      </c>
      <c r="K57" s="154"/>
    </row>
    <row r="58" spans="2:47" s="8" customFormat="1" ht="19.899999999999999" customHeight="1">
      <c r="B58" s="155"/>
      <c r="C58" s="156"/>
      <c r="D58" s="157" t="s">
        <v>136</v>
      </c>
      <c r="E58" s="158"/>
      <c r="F58" s="158"/>
      <c r="G58" s="158"/>
      <c r="H58" s="158"/>
      <c r="I58" s="159"/>
      <c r="J58" s="160">
        <f>J88</f>
        <v>0</v>
      </c>
      <c r="K58" s="161"/>
    </row>
    <row r="59" spans="2:47" s="8" customFormat="1" ht="19.899999999999999" customHeight="1">
      <c r="B59" s="155"/>
      <c r="C59" s="156"/>
      <c r="D59" s="157" t="s">
        <v>137</v>
      </c>
      <c r="E59" s="158"/>
      <c r="F59" s="158"/>
      <c r="G59" s="158"/>
      <c r="H59" s="158"/>
      <c r="I59" s="159"/>
      <c r="J59" s="160">
        <f>J268</f>
        <v>0</v>
      </c>
      <c r="K59" s="161"/>
    </row>
    <row r="60" spans="2:47" s="8" customFormat="1" ht="19.899999999999999" customHeight="1">
      <c r="B60" s="155"/>
      <c r="C60" s="156"/>
      <c r="D60" s="157" t="s">
        <v>138</v>
      </c>
      <c r="E60" s="158"/>
      <c r="F60" s="158"/>
      <c r="G60" s="158"/>
      <c r="H60" s="158"/>
      <c r="I60" s="159"/>
      <c r="J60" s="160">
        <f>J283</f>
        <v>0</v>
      </c>
      <c r="K60" s="161"/>
    </row>
    <row r="61" spans="2:47" s="8" customFormat="1" ht="19.899999999999999" customHeight="1">
      <c r="B61" s="155"/>
      <c r="C61" s="156"/>
      <c r="D61" s="157" t="s">
        <v>139</v>
      </c>
      <c r="E61" s="158"/>
      <c r="F61" s="158"/>
      <c r="G61" s="158"/>
      <c r="H61" s="158"/>
      <c r="I61" s="159"/>
      <c r="J61" s="160">
        <f>J316</f>
        <v>0</v>
      </c>
      <c r="K61" s="161"/>
    </row>
    <row r="62" spans="2:47" s="8" customFormat="1" ht="19.899999999999999" customHeight="1">
      <c r="B62" s="155"/>
      <c r="C62" s="156"/>
      <c r="D62" s="157" t="s">
        <v>141</v>
      </c>
      <c r="E62" s="158"/>
      <c r="F62" s="158"/>
      <c r="G62" s="158"/>
      <c r="H62" s="158"/>
      <c r="I62" s="159"/>
      <c r="J62" s="160">
        <f>J347</f>
        <v>0</v>
      </c>
      <c r="K62" s="161"/>
    </row>
    <row r="63" spans="2:47" s="8" customFormat="1" ht="19.899999999999999" customHeight="1">
      <c r="B63" s="155"/>
      <c r="C63" s="156"/>
      <c r="D63" s="157" t="s">
        <v>142</v>
      </c>
      <c r="E63" s="158"/>
      <c r="F63" s="158"/>
      <c r="G63" s="158"/>
      <c r="H63" s="158"/>
      <c r="I63" s="159"/>
      <c r="J63" s="160">
        <f>J367</f>
        <v>0</v>
      </c>
      <c r="K63" s="161"/>
    </row>
    <row r="64" spans="2:47" s="8" customFormat="1" ht="19.899999999999999" customHeight="1">
      <c r="B64" s="155"/>
      <c r="C64" s="156"/>
      <c r="D64" s="157" t="s">
        <v>143</v>
      </c>
      <c r="E64" s="158"/>
      <c r="F64" s="158"/>
      <c r="G64" s="158"/>
      <c r="H64" s="158"/>
      <c r="I64" s="159"/>
      <c r="J64" s="160">
        <f>J404</f>
        <v>0</v>
      </c>
      <c r="K64" s="161"/>
    </row>
    <row r="65" spans="2:12" s="7" customFormat="1" ht="24.95" customHeight="1">
      <c r="B65" s="148"/>
      <c r="C65" s="149"/>
      <c r="D65" s="150" t="s">
        <v>144</v>
      </c>
      <c r="E65" s="151"/>
      <c r="F65" s="151"/>
      <c r="G65" s="151"/>
      <c r="H65" s="151"/>
      <c r="I65" s="152"/>
      <c r="J65" s="153">
        <f>J407</f>
        <v>0</v>
      </c>
      <c r="K65" s="154"/>
    </row>
    <row r="66" spans="2:12" s="8" customFormat="1" ht="19.899999999999999" customHeight="1">
      <c r="B66" s="155"/>
      <c r="C66" s="156"/>
      <c r="D66" s="157" t="s">
        <v>145</v>
      </c>
      <c r="E66" s="158"/>
      <c r="F66" s="158"/>
      <c r="G66" s="158"/>
      <c r="H66" s="158"/>
      <c r="I66" s="159"/>
      <c r="J66" s="160">
        <f>J408</f>
        <v>0</v>
      </c>
      <c r="K66" s="161"/>
    </row>
    <row r="67" spans="2:12" s="1" customFormat="1" ht="21.75" customHeight="1">
      <c r="B67" s="40"/>
      <c r="C67" s="41"/>
      <c r="D67" s="41"/>
      <c r="E67" s="41"/>
      <c r="F67" s="41"/>
      <c r="G67" s="41"/>
      <c r="H67" s="41"/>
      <c r="I67" s="117"/>
      <c r="J67" s="41"/>
      <c r="K67" s="44"/>
    </row>
    <row r="68" spans="2:12" s="1" customFormat="1" ht="6.95" customHeight="1">
      <c r="B68" s="55"/>
      <c r="C68" s="56"/>
      <c r="D68" s="56"/>
      <c r="E68" s="56"/>
      <c r="F68" s="56"/>
      <c r="G68" s="56"/>
      <c r="H68" s="56"/>
      <c r="I68" s="138"/>
      <c r="J68" s="56"/>
      <c r="K68" s="57"/>
    </row>
    <row r="72" spans="2:12" s="1" customFormat="1" ht="6.95" customHeight="1">
      <c r="B72" s="58"/>
      <c r="C72" s="59"/>
      <c r="D72" s="59"/>
      <c r="E72" s="59"/>
      <c r="F72" s="59"/>
      <c r="G72" s="59"/>
      <c r="H72" s="59"/>
      <c r="I72" s="141"/>
      <c r="J72" s="59"/>
      <c r="K72" s="59"/>
      <c r="L72" s="60"/>
    </row>
    <row r="73" spans="2:12" s="1" customFormat="1" ht="36.950000000000003" customHeight="1">
      <c r="B73" s="40"/>
      <c r="C73" s="61" t="s">
        <v>146</v>
      </c>
      <c r="D73" s="62"/>
      <c r="E73" s="62"/>
      <c r="F73" s="62"/>
      <c r="G73" s="62"/>
      <c r="H73" s="62"/>
      <c r="I73" s="162"/>
      <c r="J73" s="62"/>
      <c r="K73" s="62"/>
      <c r="L73" s="60"/>
    </row>
    <row r="74" spans="2:12" s="1" customFormat="1" ht="6.95" customHeight="1">
      <c r="B74" s="40"/>
      <c r="C74" s="62"/>
      <c r="D74" s="62"/>
      <c r="E74" s="62"/>
      <c r="F74" s="62"/>
      <c r="G74" s="62"/>
      <c r="H74" s="62"/>
      <c r="I74" s="162"/>
      <c r="J74" s="62"/>
      <c r="K74" s="62"/>
      <c r="L74" s="60"/>
    </row>
    <row r="75" spans="2:12" s="1" customFormat="1" ht="14.45" customHeight="1">
      <c r="B75" s="40"/>
      <c r="C75" s="64" t="s">
        <v>18</v>
      </c>
      <c r="D75" s="62"/>
      <c r="E75" s="62"/>
      <c r="F75" s="62"/>
      <c r="G75" s="62"/>
      <c r="H75" s="62"/>
      <c r="I75" s="162"/>
      <c r="J75" s="62"/>
      <c r="K75" s="62"/>
      <c r="L75" s="60"/>
    </row>
    <row r="76" spans="2:12" s="1" customFormat="1" ht="20.45" customHeight="1">
      <c r="B76" s="40"/>
      <c r="C76" s="62"/>
      <c r="D76" s="62"/>
      <c r="E76" s="381" t="str">
        <f>E7</f>
        <v>Desná, Loučná - Kouty nad Desnou, oprava kamenných stupňů</v>
      </c>
      <c r="F76" s="382"/>
      <c r="G76" s="382"/>
      <c r="H76" s="382"/>
      <c r="I76" s="162"/>
      <c r="J76" s="62"/>
      <c r="K76" s="62"/>
      <c r="L76" s="60"/>
    </row>
    <row r="77" spans="2:12" s="1" customFormat="1" ht="14.45" customHeight="1">
      <c r="B77" s="40"/>
      <c r="C77" s="64" t="s">
        <v>128</v>
      </c>
      <c r="D77" s="62"/>
      <c r="E77" s="62"/>
      <c r="F77" s="62"/>
      <c r="G77" s="62"/>
      <c r="H77" s="62"/>
      <c r="I77" s="162"/>
      <c r="J77" s="62"/>
      <c r="K77" s="62"/>
      <c r="L77" s="60"/>
    </row>
    <row r="78" spans="2:12" s="1" customFormat="1" ht="22.15" customHeight="1">
      <c r="B78" s="40"/>
      <c r="C78" s="62"/>
      <c r="D78" s="62"/>
      <c r="E78" s="349" t="str">
        <f>E9</f>
        <v>SO 07 - Stupeň č. 7 ř. km 31,250 (km 31,271)</v>
      </c>
      <c r="F78" s="383"/>
      <c r="G78" s="383"/>
      <c r="H78" s="383"/>
      <c r="I78" s="162"/>
      <c r="J78" s="62"/>
      <c r="K78" s="62"/>
      <c r="L78" s="60"/>
    </row>
    <row r="79" spans="2:12" s="1" customFormat="1" ht="6.95" customHeight="1">
      <c r="B79" s="40"/>
      <c r="C79" s="62"/>
      <c r="D79" s="62"/>
      <c r="E79" s="62"/>
      <c r="F79" s="62"/>
      <c r="G79" s="62"/>
      <c r="H79" s="62"/>
      <c r="I79" s="162"/>
      <c r="J79" s="62"/>
      <c r="K79" s="62"/>
      <c r="L79" s="60"/>
    </row>
    <row r="80" spans="2:12" s="1" customFormat="1" ht="18" customHeight="1">
      <c r="B80" s="40"/>
      <c r="C80" s="64" t="s">
        <v>23</v>
      </c>
      <c r="D80" s="62"/>
      <c r="E80" s="62"/>
      <c r="F80" s="163" t="str">
        <f>F12</f>
        <v>Kouty nad Desnou, Rejhotice</v>
      </c>
      <c r="G80" s="62"/>
      <c r="H80" s="62"/>
      <c r="I80" s="164" t="s">
        <v>25</v>
      </c>
      <c r="J80" s="72" t="str">
        <f>IF(J12="","",J12)</f>
        <v>25. 9. 2017</v>
      </c>
      <c r="K80" s="62"/>
      <c r="L80" s="60"/>
    </row>
    <row r="81" spans="2:65" s="1" customFormat="1" ht="6.95" customHeight="1">
      <c r="B81" s="40"/>
      <c r="C81" s="62"/>
      <c r="D81" s="62"/>
      <c r="E81" s="62"/>
      <c r="F81" s="62"/>
      <c r="G81" s="62"/>
      <c r="H81" s="62"/>
      <c r="I81" s="162"/>
      <c r="J81" s="62"/>
      <c r="K81" s="62"/>
      <c r="L81" s="60"/>
    </row>
    <row r="82" spans="2:65" s="1" customFormat="1" ht="15">
      <c r="B82" s="40"/>
      <c r="C82" s="64" t="s">
        <v>27</v>
      </c>
      <c r="D82" s="62"/>
      <c r="E82" s="62"/>
      <c r="F82" s="163" t="str">
        <f>E15</f>
        <v xml:space="preserve"> </v>
      </c>
      <c r="G82" s="62"/>
      <c r="H82" s="62"/>
      <c r="I82" s="164" t="s">
        <v>33</v>
      </c>
      <c r="J82" s="163" t="str">
        <f>E21</f>
        <v>AGPOL s.r.o., Jungmannova 153/12, 77900 Olomouc</v>
      </c>
      <c r="K82" s="62"/>
      <c r="L82" s="60"/>
    </row>
    <row r="83" spans="2:65" s="1" customFormat="1" ht="14.45" customHeight="1">
      <c r="B83" s="40"/>
      <c r="C83" s="64" t="s">
        <v>31</v>
      </c>
      <c r="D83" s="62"/>
      <c r="E83" s="62"/>
      <c r="F83" s="163" t="str">
        <f>IF(E18="","",E18)</f>
        <v/>
      </c>
      <c r="G83" s="62"/>
      <c r="H83" s="62"/>
      <c r="I83" s="162"/>
      <c r="J83" s="62"/>
      <c r="K83" s="62"/>
      <c r="L83" s="60"/>
    </row>
    <row r="84" spans="2:65" s="1" customFormat="1" ht="10.35" customHeight="1">
      <c r="B84" s="40"/>
      <c r="C84" s="62"/>
      <c r="D84" s="62"/>
      <c r="E84" s="62"/>
      <c r="F84" s="62"/>
      <c r="G84" s="62"/>
      <c r="H84" s="62"/>
      <c r="I84" s="162"/>
      <c r="J84" s="62"/>
      <c r="K84" s="62"/>
      <c r="L84" s="60"/>
    </row>
    <row r="85" spans="2:65" s="9" customFormat="1" ht="29.25" customHeight="1">
      <c r="B85" s="165"/>
      <c r="C85" s="166" t="s">
        <v>147</v>
      </c>
      <c r="D85" s="167" t="s">
        <v>57</v>
      </c>
      <c r="E85" s="167" t="s">
        <v>53</v>
      </c>
      <c r="F85" s="167" t="s">
        <v>148</v>
      </c>
      <c r="G85" s="167" t="s">
        <v>149</v>
      </c>
      <c r="H85" s="167" t="s">
        <v>150</v>
      </c>
      <c r="I85" s="168" t="s">
        <v>151</v>
      </c>
      <c r="J85" s="167" t="s">
        <v>132</v>
      </c>
      <c r="K85" s="169" t="s">
        <v>152</v>
      </c>
      <c r="L85" s="170"/>
      <c r="M85" s="80" t="s">
        <v>153</v>
      </c>
      <c r="N85" s="81" t="s">
        <v>42</v>
      </c>
      <c r="O85" s="81" t="s">
        <v>154</v>
      </c>
      <c r="P85" s="81" t="s">
        <v>155</v>
      </c>
      <c r="Q85" s="81" t="s">
        <v>156</v>
      </c>
      <c r="R85" s="81" t="s">
        <v>157</v>
      </c>
      <c r="S85" s="81" t="s">
        <v>158</v>
      </c>
      <c r="T85" s="82" t="s">
        <v>159</v>
      </c>
    </row>
    <row r="86" spans="2:65" s="1" customFormat="1" ht="29.25" customHeight="1">
      <c r="B86" s="40"/>
      <c r="C86" s="86" t="s">
        <v>133</v>
      </c>
      <c r="D86" s="62"/>
      <c r="E86" s="62"/>
      <c r="F86" s="62"/>
      <c r="G86" s="62"/>
      <c r="H86" s="62"/>
      <c r="I86" s="162"/>
      <c r="J86" s="171">
        <f>BK86</f>
        <v>0</v>
      </c>
      <c r="K86" s="62"/>
      <c r="L86" s="60"/>
      <c r="M86" s="83"/>
      <c r="N86" s="84"/>
      <c r="O86" s="84"/>
      <c r="P86" s="172">
        <f>P87+P407</f>
        <v>0</v>
      </c>
      <c r="Q86" s="84"/>
      <c r="R86" s="172">
        <f>R87+R407</f>
        <v>172.333125</v>
      </c>
      <c r="S86" s="84"/>
      <c r="T86" s="173">
        <f>T87+T407</f>
        <v>133.34275000000002</v>
      </c>
      <c r="AT86" s="23" t="s">
        <v>71</v>
      </c>
      <c r="AU86" s="23" t="s">
        <v>134</v>
      </c>
      <c r="BK86" s="174">
        <f>BK87+BK407</f>
        <v>0</v>
      </c>
    </row>
    <row r="87" spans="2:65" s="10" customFormat="1" ht="37.35" customHeight="1">
      <c r="B87" s="175"/>
      <c r="C87" s="176"/>
      <c r="D87" s="177" t="s">
        <v>71</v>
      </c>
      <c r="E87" s="178" t="s">
        <v>160</v>
      </c>
      <c r="F87" s="178" t="s">
        <v>161</v>
      </c>
      <c r="G87" s="176"/>
      <c r="H87" s="176"/>
      <c r="I87" s="179"/>
      <c r="J87" s="180">
        <f>BK87</f>
        <v>0</v>
      </c>
      <c r="K87" s="176"/>
      <c r="L87" s="181"/>
      <c r="M87" s="182"/>
      <c r="N87" s="183"/>
      <c r="O87" s="183"/>
      <c r="P87" s="184">
        <f>P88+P268+P283+P316+P347+P367+P404</f>
        <v>0</v>
      </c>
      <c r="Q87" s="183"/>
      <c r="R87" s="184">
        <f>R88+R268+R283+R316+R347+R367+R404</f>
        <v>172.09660499999998</v>
      </c>
      <c r="S87" s="183"/>
      <c r="T87" s="185">
        <f>T88+T268+T283+T316+T347+T367+T404</f>
        <v>132.85000000000002</v>
      </c>
      <c r="AR87" s="186" t="s">
        <v>80</v>
      </c>
      <c r="AT87" s="187" t="s">
        <v>71</v>
      </c>
      <c r="AU87" s="187" t="s">
        <v>72</v>
      </c>
      <c r="AY87" s="186" t="s">
        <v>162</v>
      </c>
      <c r="BK87" s="188">
        <f>BK88+BK268+BK283+BK316+BK347+BK367+BK404</f>
        <v>0</v>
      </c>
    </row>
    <row r="88" spans="2:65" s="10" customFormat="1" ht="19.899999999999999" customHeight="1">
      <c r="B88" s="175"/>
      <c r="C88" s="176"/>
      <c r="D88" s="189" t="s">
        <v>71</v>
      </c>
      <c r="E88" s="190" t="s">
        <v>80</v>
      </c>
      <c r="F88" s="190" t="s">
        <v>163</v>
      </c>
      <c r="G88" s="176"/>
      <c r="H88" s="176"/>
      <c r="I88" s="179"/>
      <c r="J88" s="191">
        <f>BK88</f>
        <v>0</v>
      </c>
      <c r="K88" s="176"/>
      <c r="L88" s="181"/>
      <c r="M88" s="182"/>
      <c r="N88" s="183"/>
      <c r="O88" s="183"/>
      <c r="P88" s="184">
        <f>SUM(P89:P267)</f>
        <v>0</v>
      </c>
      <c r="Q88" s="183"/>
      <c r="R88" s="184">
        <f>SUM(R89:R267)</f>
        <v>9.4049049999999994</v>
      </c>
      <c r="S88" s="183"/>
      <c r="T88" s="185">
        <f>SUM(T89:T267)</f>
        <v>0</v>
      </c>
      <c r="AR88" s="186" t="s">
        <v>80</v>
      </c>
      <c r="AT88" s="187" t="s">
        <v>71</v>
      </c>
      <c r="AU88" s="187" t="s">
        <v>80</v>
      </c>
      <c r="AY88" s="186" t="s">
        <v>162</v>
      </c>
      <c r="BK88" s="188">
        <f>SUM(BK89:BK267)</f>
        <v>0</v>
      </c>
    </row>
    <row r="89" spans="2:65" s="1" customFormat="1" ht="28.9" customHeight="1">
      <c r="B89" s="40"/>
      <c r="C89" s="192" t="s">
        <v>80</v>
      </c>
      <c r="D89" s="192" t="s">
        <v>164</v>
      </c>
      <c r="E89" s="193" t="s">
        <v>165</v>
      </c>
      <c r="F89" s="194" t="s">
        <v>166</v>
      </c>
      <c r="G89" s="195" t="s">
        <v>167</v>
      </c>
      <c r="H89" s="196">
        <v>12</v>
      </c>
      <c r="I89" s="197"/>
      <c r="J89" s="198">
        <f>ROUND(I89*H89,2)</f>
        <v>0</v>
      </c>
      <c r="K89" s="194" t="s">
        <v>168</v>
      </c>
      <c r="L89" s="60"/>
      <c r="M89" s="199" t="s">
        <v>21</v>
      </c>
      <c r="N89" s="200" t="s">
        <v>43</v>
      </c>
      <c r="O89" s="41"/>
      <c r="P89" s="201">
        <f>O89*H89</f>
        <v>0</v>
      </c>
      <c r="Q89" s="201">
        <v>0</v>
      </c>
      <c r="R89" s="201">
        <f>Q89*H89</f>
        <v>0</v>
      </c>
      <c r="S89" s="201">
        <v>0</v>
      </c>
      <c r="T89" s="202">
        <f>S89*H89</f>
        <v>0</v>
      </c>
      <c r="AR89" s="23" t="s">
        <v>169</v>
      </c>
      <c r="AT89" s="23" t="s">
        <v>164</v>
      </c>
      <c r="AU89" s="23" t="s">
        <v>82</v>
      </c>
      <c r="AY89" s="23" t="s">
        <v>162</v>
      </c>
      <c r="BE89" s="203">
        <f>IF(N89="základní",J89,0)</f>
        <v>0</v>
      </c>
      <c r="BF89" s="203">
        <f>IF(N89="snížená",J89,0)</f>
        <v>0</v>
      </c>
      <c r="BG89" s="203">
        <f>IF(N89="zákl. přenesená",J89,0)</f>
        <v>0</v>
      </c>
      <c r="BH89" s="203">
        <f>IF(N89="sníž. přenesená",J89,0)</f>
        <v>0</v>
      </c>
      <c r="BI89" s="203">
        <f>IF(N89="nulová",J89,0)</f>
        <v>0</v>
      </c>
      <c r="BJ89" s="23" t="s">
        <v>80</v>
      </c>
      <c r="BK89" s="203">
        <f>ROUND(I89*H89,2)</f>
        <v>0</v>
      </c>
      <c r="BL89" s="23" t="s">
        <v>169</v>
      </c>
      <c r="BM89" s="23" t="s">
        <v>1222</v>
      </c>
    </row>
    <row r="90" spans="2:65" s="1" customFormat="1" ht="378">
      <c r="B90" s="40"/>
      <c r="C90" s="62"/>
      <c r="D90" s="204" t="s">
        <v>171</v>
      </c>
      <c r="E90" s="62"/>
      <c r="F90" s="205" t="s">
        <v>172</v>
      </c>
      <c r="G90" s="62"/>
      <c r="H90" s="62"/>
      <c r="I90" s="162"/>
      <c r="J90" s="62"/>
      <c r="K90" s="62"/>
      <c r="L90" s="60"/>
      <c r="M90" s="206"/>
      <c r="N90" s="41"/>
      <c r="O90" s="41"/>
      <c r="P90" s="41"/>
      <c r="Q90" s="41"/>
      <c r="R90" s="41"/>
      <c r="S90" s="41"/>
      <c r="T90" s="77"/>
      <c r="AT90" s="23" t="s">
        <v>171</v>
      </c>
      <c r="AU90" s="23" t="s">
        <v>82</v>
      </c>
    </row>
    <row r="91" spans="2:65" s="11" customFormat="1">
      <c r="B91" s="207"/>
      <c r="C91" s="208"/>
      <c r="D91" s="204" t="s">
        <v>173</v>
      </c>
      <c r="E91" s="209" t="s">
        <v>21</v>
      </c>
      <c r="F91" s="210" t="s">
        <v>1223</v>
      </c>
      <c r="G91" s="208"/>
      <c r="H91" s="211" t="s">
        <v>21</v>
      </c>
      <c r="I91" s="212"/>
      <c r="J91" s="208"/>
      <c r="K91" s="208"/>
      <c r="L91" s="213"/>
      <c r="M91" s="214"/>
      <c r="N91" s="215"/>
      <c r="O91" s="215"/>
      <c r="P91" s="215"/>
      <c r="Q91" s="215"/>
      <c r="R91" s="215"/>
      <c r="S91" s="215"/>
      <c r="T91" s="216"/>
      <c r="AT91" s="217" t="s">
        <v>173</v>
      </c>
      <c r="AU91" s="217" t="s">
        <v>82</v>
      </c>
      <c r="AV91" s="11" t="s">
        <v>80</v>
      </c>
      <c r="AW91" s="11" t="s">
        <v>36</v>
      </c>
      <c r="AX91" s="11" t="s">
        <v>72</v>
      </c>
      <c r="AY91" s="217" t="s">
        <v>162</v>
      </c>
    </row>
    <row r="92" spans="2:65" s="11" customFormat="1">
      <c r="B92" s="207"/>
      <c r="C92" s="208"/>
      <c r="D92" s="204" t="s">
        <v>173</v>
      </c>
      <c r="E92" s="209" t="s">
        <v>21</v>
      </c>
      <c r="F92" s="210" t="s">
        <v>175</v>
      </c>
      <c r="G92" s="208"/>
      <c r="H92" s="211" t="s">
        <v>21</v>
      </c>
      <c r="I92" s="212"/>
      <c r="J92" s="208"/>
      <c r="K92" s="208"/>
      <c r="L92" s="213"/>
      <c r="M92" s="214"/>
      <c r="N92" s="215"/>
      <c r="O92" s="215"/>
      <c r="P92" s="215"/>
      <c r="Q92" s="215"/>
      <c r="R92" s="215"/>
      <c r="S92" s="215"/>
      <c r="T92" s="216"/>
      <c r="AT92" s="217" t="s">
        <v>173</v>
      </c>
      <c r="AU92" s="217" t="s">
        <v>82</v>
      </c>
      <c r="AV92" s="11" t="s">
        <v>80</v>
      </c>
      <c r="AW92" s="11" t="s">
        <v>36</v>
      </c>
      <c r="AX92" s="11" t="s">
        <v>72</v>
      </c>
      <c r="AY92" s="217" t="s">
        <v>162</v>
      </c>
    </row>
    <row r="93" spans="2:65" s="12" customFormat="1">
      <c r="B93" s="218"/>
      <c r="C93" s="219"/>
      <c r="D93" s="204" t="s">
        <v>173</v>
      </c>
      <c r="E93" s="220" t="s">
        <v>21</v>
      </c>
      <c r="F93" s="221" t="s">
        <v>250</v>
      </c>
      <c r="G93" s="219"/>
      <c r="H93" s="222">
        <v>12</v>
      </c>
      <c r="I93" s="223"/>
      <c r="J93" s="219"/>
      <c r="K93" s="219"/>
      <c r="L93" s="224"/>
      <c r="M93" s="225"/>
      <c r="N93" s="226"/>
      <c r="O93" s="226"/>
      <c r="P93" s="226"/>
      <c r="Q93" s="226"/>
      <c r="R93" s="226"/>
      <c r="S93" s="226"/>
      <c r="T93" s="227"/>
      <c r="AT93" s="228" t="s">
        <v>173</v>
      </c>
      <c r="AU93" s="228" t="s">
        <v>82</v>
      </c>
      <c r="AV93" s="12" t="s">
        <v>82</v>
      </c>
      <c r="AW93" s="12" t="s">
        <v>36</v>
      </c>
      <c r="AX93" s="12" t="s">
        <v>72</v>
      </c>
      <c r="AY93" s="228" t="s">
        <v>162</v>
      </c>
    </row>
    <row r="94" spans="2:65" s="13" customFormat="1">
      <c r="B94" s="229"/>
      <c r="C94" s="230"/>
      <c r="D94" s="231" t="s">
        <v>173</v>
      </c>
      <c r="E94" s="232" t="s">
        <v>21</v>
      </c>
      <c r="F94" s="233" t="s">
        <v>177</v>
      </c>
      <c r="G94" s="230"/>
      <c r="H94" s="234">
        <v>12</v>
      </c>
      <c r="I94" s="235"/>
      <c r="J94" s="230"/>
      <c r="K94" s="230"/>
      <c r="L94" s="236"/>
      <c r="M94" s="237"/>
      <c r="N94" s="238"/>
      <c r="O94" s="238"/>
      <c r="P94" s="238"/>
      <c r="Q94" s="238"/>
      <c r="R94" s="238"/>
      <c r="S94" s="238"/>
      <c r="T94" s="239"/>
      <c r="AT94" s="240" t="s">
        <v>173</v>
      </c>
      <c r="AU94" s="240" t="s">
        <v>82</v>
      </c>
      <c r="AV94" s="13" t="s">
        <v>169</v>
      </c>
      <c r="AW94" s="13" t="s">
        <v>36</v>
      </c>
      <c r="AX94" s="13" t="s">
        <v>80</v>
      </c>
      <c r="AY94" s="240" t="s">
        <v>162</v>
      </c>
    </row>
    <row r="95" spans="2:65" s="1" customFormat="1" ht="40.15" customHeight="1">
      <c r="B95" s="40"/>
      <c r="C95" s="192" t="s">
        <v>82</v>
      </c>
      <c r="D95" s="192" t="s">
        <v>164</v>
      </c>
      <c r="E95" s="193" t="s">
        <v>178</v>
      </c>
      <c r="F95" s="194" t="s">
        <v>179</v>
      </c>
      <c r="G95" s="195" t="s">
        <v>167</v>
      </c>
      <c r="H95" s="196">
        <v>12</v>
      </c>
      <c r="I95" s="197"/>
      <c r="J95" s="198">
        <f>ROUND(I95*H95,2)</f>
        <v>0</v>
      </c>
      <c r="K95" s="194" t="s">
        <v>168</v>
      </c>
      <c r="L95" s="60"/>
      <c r="M95" s="199" t="s">
        <v>21</v>
      </c>
      <c r="N95" s="200" t="s">
        <v>43</v>
      </c>
      <c r="O95" s="41"/>
      <c r="P95" s="201">
        <f>O95*H95</f>
        <v>0</v>
      </c>
      <c r="Q95" s="201">
        <v>0.4</v>
      </c>
      <c r="R95" s="201">
        <f>Q95*H95</f>
        <v>4.8000000000000007</v>
      </c>
      <c r="S95" s="201">
        <v>0</v>
      </c>
      <c r="T95" s="202">
        <f>S95*H95</f>
        <v>0</v>
      </c>
      <c r="AR95" s="23" t="s">
        <v>169</v>
      </c>
      <c r="AT95" s="23" t="s">
        <v>164</v>
      </c>
      <c r="AU95" s="23" t="s">
        <v>82</v>
      </c>
      <c r="AY95" s="23" t="s">
        <v>162</v>
      </c>
      <c r="BE95" s="203">
        <f>IF(N95="základní",J95,0)</f>
        <v>0</v>
      </c>
      <c r="BF95" s="203">
        <f>IF(N95="snížená",J95,0)</f>
        <v>0</v>
      </c>
      <c r="BG95" s="203">
        <f>IF(N95="zákl. přenesená",J95,0)</f>
        <v>0</v>
      </c>
      <c r="BH95" s="203">
        <f>IF(N95="sníž. přenesená",J95,0)</f>
        <v>0</v>
      </c>
      <c r="BI95" s="203">
        <f>IF(N95="nulová",J95,0)</f>
        <v>0</v>
      </c>
      <c r="BJ95" s="23" t="s">
        <v>80</v>
      </c>
      <c r="BK95" s="203">
        <f>ROUND(I95*H95,2)</f>
        <v>0</v>
      </c>
      <c r="BL95" s="23" t="s">
        <v>169</v>
      </c>
      <c r="BM95" s="23" t="s">
        <v>1224</v>
      </c>
    </row>
    <row r="96" spans="2:65" s="1" customFormat="1" ht="135">
      <c r="B96" s="40"/>
      <c r="C96" s="62"/>
      <c r="D96" s="204" t="s">
        <v>171</v>
      </c>
      <c r="E96" s="62"/>
      <c r="F96" s="205" t="s">
        <v>181</v>
      </c>
      <c r="G96" s="62"/>
      <c r="H96" s="62"/>
      <c r="I96" s="162"/>
      <c r="J96" s="62"/>
      <c r="K96" s="62"/>
      <c r="L96" s="60"/>
      <c r="M96" s="206"/>
      <c r="N96" s="41"/>
      <c r="O96" s="41"/>
      <c r="P96" s="41"/>
      <c r="Q96" s="41"/>
      <c r="R96" s="41"/>
      <c r="S96" s="41"/>
      <c r="T96" s="77"/>
      <c r="AT96" s="23" t="s">
        <v>171</v>
      </c>
      <c r="AU96" s="23" t="s">
        <v>82</v>
      </c>
    </row>
    <row r="97" spans="2:65" s="11" customFormat="1">
      <c r="B97" s="207"/>
      <c r="C97" s="208"/>
      <c r="D97" s="204" t="s">
        <v>173</v>
      </c>
      <c r="E97" s="209" t="s">
        <v>21</v>
      </c>
      <c r="F97" s="210" t="s">
        <v>1223</v>
      </c>
      <c r="G97" s="208"/>
      <c r="H97" s="211" t="s">
        <v>21</v>
      </c>
      <c r="I97" s="212"/>
      <c r="J97" s="208"/>
      <c r="K97" s="208"/>
      <c r="L97" s="213"/>
      <c r="M97" s="214"/>
      <c r="N97" s="215"/>
      <c r="O97" s="215"/>
      <c r="P97" s="215"/>
      <c r="Q97" s="215"/>
      <c r="R97" s="215"/>
      <c r="S97" s="215"/>
      <c r="T97" s="216"/>
      <c r="AT97" s="217" t="s">
        <v>173</v>
      </c>
      <c r="AU97" s="217" t="s">
        <v>82</v>
      </c>
      <c r="AV97" s="11" t="s">
        <v>80</v>
      </c>
      <c r="AW97" s="11" t="s">
        <v>36</v>
      </c>
      <c r="AX97" s="11" t="s">
        <v>72</v>
      </c>
      <c r="AY97" s="217" t="s">
        <v>162</v>
      </c>
    </row>
    <row r="98" spans="2:65" s="11" customFormat="1">
      <c r="B98" s="207"/>
      <c r="C98" s="208"/>
      <c r="D98" s="204" t="s">
        <v>173</v>
      </c>
      <c r="E98" s="209" t="s">
        <v>21</v>
      </c>
      <c r="F98" s="210" t="s">
        <v>182</v>
      </c>
      <c r="G98" s="208"/>
      <c r="H98" s="211" t="s">
        <v>21</v>
      </c>
      <c r="I98" s="212"/>
      <c r="J98" s="208"/>
      <c r="K98" s="208"/>
      <c r="L98" s="213"/>
      <c r="M98" s="214"/>
      <c r="N98" s="215"/>
      <c r="O98" s="215"/>
      <c r="P98" s="215"/>
      <c r="Q98" s="215"/>
      <c r="R98" s="215"/>
      <c r="S98" s="215"/>
      <c r="T98" s="216"/>
      <c r="AT98" s="217" t="s">
        <v>173</v>
      </c>
      <c r="AU98" s="217" t="s">
        <v>82</v>
      </c>
      <c r="AV98" s="11" t="s">
        <v>80</v>
      </c>
      <c r="AW98" s="11" t="s">
        <v>36</v>
      </c>
      <c r="AX98" s="11" t="s">
        <v>72</v>
      </c>
      <c r="AY98" s="217" t="s">
        <v>162</v>
      </c>
    </row>
    <row r="99" spans="2:65" s="12" customFormat="1">
      <c r="B99" s="218"/>
      <c r="C99" s="219"/>
      <c r="D99" s="204" t="s">
        <v>173</v>
      </c>
      <c r="E99" s="220" t="s">
        <v>21</v>
      </c>
      <c r="F99" s="221" t="s">
        <v>250</v>
      </c>
      <c r="G99" s="219"/>
      <c r="H99" s="222">
        <v>12</v>
      </c>
      <c r="I99" s="223"/>
      <c r="J99" s="219"/>
      <c r="K99" s="219"/>
      <c r="L99" s="224"/>
      <c r="M99" s="225"/>
      <c r="N99" s="226"/>
      <c r="O99" s="226"/>
      <c r="P99" s="226"/>
      <c r="Q99" s="226"/>
      <c r="R99" s="226"/>
      <c r="S99" s="226"/>
      <c r="T99" s="227"/>
      <c r="AT99" s="228" t="s">
        <v>173</v>
      </c>
      <c r="AU99" s="228" t="s">
        <v>82</v>
      </c>
      <c r="AV99" s="12" t="s">
        <v>82</v>
      </c>
      <c r="AW99" s="12" t="s">
        <v>36</v>
      </c>
      <c r="AX99" s="12" t="s">
        <v>72</v>
      </c>
      <c r="AY99" s="228" t="s">
        <v>162</v>
      </c>
    </row>
    <row r="100" spans="2:65" s="13" customFormat="1">
      <c r="B100" s="229"/>
      <c r="C100" s="230"/>
      <c r="D100" s="231" t="s">
        <v>173</v>
      </c>
      <c r="E100" s="232" t="s">
        <v>21</v>
      </c>
      <c r="F100" s="233" t="s">
        <v>177</v>
      </c>
      <c r="G100" s="230"/>
      <c r="H100" s="234">
        <v>12</v>
      </c>
      <c r="I100" s="235"/>
      <c r="J100" s="230"/>
      <c r="K100" s="230"/>
      <c r="L100" s="236"/>
      <c r="M100" s="237"/>
      <c r="N100" s="238"/>
      <c r="O100" s="238"/>
      <c r="P100" s="238"/>
      <c r="Q100" s="238"/>
      <c r="R100" s="238"/>
      <c r="S100" s="238"/>
      <c r="T100" s="239"/>
      <c r="AT100" s="240" t="s">
        <v>173</v>
      </c>
      <c r="AU100" s="240" t="s">
        <v>82</v>
      </c>
      <c r="AV100" s="13" t="s">
        <v>169</v>
      </c>
      <c r="AW100" s="13" t="s">
        <v>36</v>
      </c>
      <c r="AX100" s="13" t="s">
        <v>80</v>
      </c>
      <c r="AY100" s="240" t="s">
        <v>162</v>
      </c>
    </row>
    <row r="101" spans="2:65" s="1" customFormat="1" ht="40.15" customHeight="1">
      <c r="B101" s="40"/>
      <c r="C101" s="192" t="s">
        <v>183</v>
      </c>
      <c r="D101" s="192" t="s">
        <v>164</v>
      </c>
      <c r="E101" s="193" t="s">
        <v>184</v>
      </c>
      <c r="F101" s="194" t="s">
        <v>185</v>
      </c>
      <c r="G101" s="195" t="s">
        <v>167</v>
      </c>
      <c r="H101" s="196">
        <v>12</v>
      </c>
      <c r="I101" s="197"/>
      <c r="J101" s="198">
        <f>ROUND(I101*H101,2)</f>
        <v>0</v>
      </c>
      <c r="K101" s="194" t="s">
        <v>168</v>
      </c>
      <c r="L101" s="60"/>
      <c r="M101" s="199" t="s">
        <v>21</v>
      </c>
      <c r="N101" s="200" t="s">
        <v>43</v>
      </c>
      <c r="O101" s="41"/>
      <c r="P101" s="201">
        <f>O101*H101</f>
        <v>0</v>
      </c>
      <c r="Q101" s="201">
        <v>0</v>
      </c>
      <c r="R101" s="201">
        <f>Q101*H101</f>
        <v>0</v>
      </c>
      <c r="S101" s="201">
        <v>0</v>
      </c>
      <c r="T101" s="202">
        <f>S101*H101</f>
        <v>0</v>
      </c>
      <c r="AR101" s="23" t="s">
        <v>169</v>
      </c>
      <c r="AT101" s="23" t="s">
        <v>164</v>
      </c>
      <c r="AU101" s="23" t="s">
        <v>82</v>
      </c>
      <c r="AY101" s="23" t="s">
        <v>162</v>
      </c>
      <c r="BE101" s="203">
        <f>IF(N101="základní",J101,0)</f>
        <v>0</v>
      </c>
      <c r="BF101" s="203">
        <f>IF(N101="snížená",J101,0)</f>
        <v>0</v>
      </c>
      <c r="BG101" s="203">
        <f>IF(N101="zákl. přenesená",J101,0)</f>
        <v>0</v>
      </c>
      <c r="BH101" s="203">
        <f>IF(N101="sníž. přenesená",J101,0)</f>
        <v>0</v>
      </c>
      <c r="BI101" s="203">
        <f>IF(N101="nulová",J101,0)</f>
        <v>0</v>
      </c>
      <c r="BJ101" s="23" t="s">
        <v>80</v>
      </c>
      <c r="BK101" s="203">
        <f>ROUND(I101*H101,2)</f>
        <v>0</v>
      </c>
      <c r="BL101" s="23" t="s">
        <v>169</v>
      </c>
      <c r="BM101" s="23" t="s">
        <v>1225</v>
      </c>
    </row>
    <row r="102" spans="2:65" s="1" customFormat="1" ht="135">
      <c r="B102" s="40"/>
      <c r="C102" s="62"/>
      <c r="D102" s="204" t="s">
        <v>171</v>
      </c>
      <c r="E102" s="62"/>
      <c r="F102" s="205" t="s">
        <v>187</v>
      </c>
      <c r="G102" s="62"/>
      <c r="H102" s="62"/>
      <c r="I102" s="162"/>
      <c r="J102" s="62"/>
      <c r="K102" s="62"/>
      <c r="L102" s="60"/>
      <c r="M102" s="206"/>
      <c r="N102" s="41"/>
      <c r="O102" s="41"/>
      <c r="P102" s="41"/>
      <c r="Q102" s="41"/>
      <c r="R102" s="41"/>
      <c r="S102" s="41"/>
      <c r="T102" s="77"/>
      <c r="AT102" s="23" t="s">
        <v>171</v>
      </c>
      <c r="AU102" s="23" t="s">
        <v>82</v>
      </c>
    </row>
    <row r="103" spans="2:65" s="11" customFormat="1">
      <c r="B103" s="207"/>
      <c r="C103" s="208"/>
      <c r="D103" s="204" t="s">
        <v>173</v>
      </c>
      <c r="E103" s="209" t="s">
        <v>21</v>
      </c>
      <c r="F103" s="210" t="s">
        <v>1223</v>
      </c>
      <c r="G103" s="208"/>
      <c r="H103" s="211" t="s">
        <v>21</v>
      </c>
      <c r="I103" s="212"/>
      <c r="J103" s="208"/>
      <c r="K103" s="208"/>
      <c r="L103" s="213"/>
      <c r="M103" s="214"/>
      <c r="N103" s="215"/>
      <c r="O103" s="215"/>
      <c r="P103" s="215"/>
      <c r="Q103" s="215"/>
      <c r="R103" s="215"/>
      <c r="S103" s="215"/>
      <c r="T103" s="216"/>
      <c r="AT103" s="217" t="s">
        <v>173</v>
      </c>
      <c r="AU103" s="217" t="s">
        <v>82</v>
      </c>
      <c r="AV103" s="11" t="s">
        <v>80</v>
      </c>
      <c r="AW103" s="11" t="s">
        <v>36</v>
      </c>
      <c r="AX103" s="11" t="s">
        <v>72</v>
      </c>
      <c r="AY103" s="217" t="s">
        <v>162</v>
      </c>
    </row>
    <row r="104" spans="2:65" s="11" customFormat="1">
      <c r="B104" s="207"/>
      <c r="C104" s="208"/>
      <c r="D104" s="204" t="s">
        <v>173</v>
      </c>
      <c r="E104" s="209" t="s">
        <v>21</v>
      </c>
      <c r="F104" s="210" t="s">
        <v>188</v>
      </c>
      <c r="G104" s="208"/>
      <c r="H104" s="211" t="s">
        <v>21</v>
      </c>
      <c r="I104" s="212"/>
      <c r="J104" s="208"/>
      <c r="K104" s="208"/>
      <c r="L104" s="213"/>
      <c r="M104" s="214"/>
      <c r="N104" s="215"/>
      <c r="O104" s="215"/>
      <c r="P104" s="215"/>
      <c r="Q104" s="215"/>
      <c r="R104" s="215"/>
      <c r="S104" s="215"/>
      <c r="T104" s="216"/>
      <c r="AT104" s="217" t="s">
        <v>173</v>
      </c>
      <c r="AU104" s="217" t="s">
        <v>82</v>
      </c>
      <c r="AV104" s="11" t="s">
        <v>80</v>
      </c>
      <c r="AW104" s="11" t="s">
        <v>36</v>
      </c>
      <c r="AX104" s="11" t="s">
        <v>72</v>
      </c>
      <c r="AY104" s="217" t="s">
        <v>162</v>
      </c>
    </row>
    <row r="105" spans="2:65" s="12" customFormat="1">
      <c r="B105" s="218"/>
      <c r="C105" s="219"/>
      <c r="D105" s="204" t="s">
        <v>173</v>
      </c>
      <c r="E105" s="220" t="s">
        <v>21</v>
      </c>
      <c r="F105" s="221" t="s">
        <v>250</v>
      </c>
      <c r="G105" s="219"/>
      <c r="H105" s="222">
        <v>12</v>
      </c>
      <c r="I105" s="223"/>
      <c r="J105" s="219"/>
      <c r="K105" s="219"/>
      <c r="L105" s="224"/>
      <c r="M105" s="225"/>
      <c r="N105" s="226"/>
      <c r="O105" s="226"/>
      <c r="P105" s="226"/>
      <c r="Q105" s="226"/>
      <c r="R105" s="226"/>
      <c r="S105" s="226"/>
      <c r="T105" s="227"/>
      <c r="AT105" s="228" t="s">
        <v>173</v>
      </c>
      <c r="AU105" s="228" t="s">
        <v>82</v>
      </c>
      <c r="AV105" s="12" t="s">
        <v>82</v>
      </c>
      <c r="AW105" s="12" t="s">
        <v>36</v>
      </c>
      <c r="AX105" s="12" t="s">
        <v>72</v>
      </c>
      <c r="AY105" s="228" t="s">
        <v>162</v>
      </c>
    </row>
    <row r="106" spans="2:65" s="13" customFormat="1">
      <c r="B106" s="229"/>
      <c r="C106" s="230"/>
      <c r="D106" s="231" t="s">
        <v>173</v>
      </c>
      <c r="E106" s="232" t="s">
        <v>21</v>
      </c>
      <c r="F106" s="233" t="s">
        <v>177</v>
      </c>
      <c r="G106" s="230"/>
      <c r="H106" s="234">
        <v>12</v>
      </c>
      <c r="I106" s="235"/>
      <c r="J106" s="230"/>
      <c r="K106" s="230"/>
      <c r="L106" s="236"/>
      <c r="M106" s="237"/>
      <c r="N106" s="238"/>
      <c r="O106" s="238"/>
      <c r="P106" s="238"/>
      <c r="Q106" s="238"/>
      <c r="R106" s="238"/>
      <c r="S106" s="238"/>
      <c r="T106" s="239"/>
      <c r="AT106" s="240" t="s">
        <v>173</v>
      </c>
      <c r="AU106" s="240" t="s">
        <v>82</v>
      </c>
      <c r="AV106" s="13" t="s">
        <v>169</v>
      </c>
      <c r="AW106" s="13" t="s">
        <v>36</v>
      </c>
      <c r="AX106" s="13" t="s">
        <v>80</v>
      </c>
      <c r="AY106" s="240" t="s">
        <v>162</v>
      </c>
    </row>
    <row r="107" spans="2:65" s="1" customFormat="1" ht="28.9" customHeight="1">
      <c r="B107" s="40"/>
      <c r="C107" s="192" t="s">
        <v>169</v>
      </c>
      <c r="D107" s="192" t="s">
        <v>164</v>
      </c>
      <c r="E107" s="193" t="s">
        <v>189</v>
      </c>
      <c r="F107" s="194" t="s">
        <v>190</v>
      </c>
      <c r="G107" s="195" t="s">
        <v>191</v>
      </c>
      <c r="H107" s="196">
        <v>100</v>
      </c>
      <c r="I107" s="197"/>
      <c r="J107" s="198">
        <f>ROUND(I107*H107,2)</f>
        <v>0</v>
      </c>
      <c r="K107" s="194" t="s">
        <v>168</v>
      </c>
      <c r="L107" s="60"/>
      <c r="M107" s="199" t="s">
        <v>21</v>
      </c>
      <c r="N107" s="200" t="s">
        <v>43</v>
      </c>
      <c r="O107" s="41"/>
      <c r="P107" s="201">
        <f>O107*H107</f>
        <v>0</v>
      </c>
      <c r="Q107" s="201">
        <v>0</v>
      </c>
      <c r="R107" s="201">
        <f>Q107*H107</f>
        <v>0</v>
      </c>
      <c r="S107" s="201">
        <v>0</v>
      </c>
      <c r="T107" s="202">
        <f>S107*H107</f>
        <v>0</v>
      </c>
      <c r="AR107" s="23" t="s">
        <v>169</v>
      </c>
      <c r="AT107" s="23" t="s">
        <v>164</v>
      </c>
      <c r="AU107" s="23" t="s">
        <v>82</v>
      </c>
      <c r="AY107" s="23" t="s">
        <v>162</v>
      </c>
      <c r="BE107" s="203">
        <f>IF(N107="základní",J107,0)</f>
        <v>0</v>
      </c>
      <c r="BF107" s="203">
        <f>IF(N107="snížená",J107,0)</f>
        <v>0</v>
      </c>
      <c r="BG107" s="203">
        <f>IF(N107="zákl. přenesená",J107,0)</f>
        <v>0</v>
      </c>
      <c r="BH107" s="203">
        <f>IF(N107="sníž. přenesená",J107,0)</f>
        <v>0</v>
      </c>
      <c r="BI107" s="203">
        <f>IF(N107="nulová",J107,0)</f>
        <v>0</v>
      </c>
      <c r="BJ107" s="23" t="s">
        <v>80</v>
      </c>
      <c r="BK107" s="203">
        <f>ROUND(I107*H107,2)</f>
        <v>0</v>
      </c>
      <c r="BL107" s="23" t="s">
        <v>169</v>
      </c>
      <c r="BM107" s="23" t="s">
        <v>1226</v>
      </c>
    </row>
    <row r="108" spans="2:65" s="1" customFormat="1" ht="283.5">
      <c r="B108" s="40"/>
      <c r="C108" s="62"/>
      <c r="D108" s="204" t="s">
        <v>171</v>
      </c>
      <c r="E108" s="62"/>
      <c r="F108" s="205" t="s">
        <v>193</v>
      </c>
      <c r="G108" s="62"/>
      <c r="H108" s="62"/>
      <c r="I108" s="162"/>
      <c r="J108" s="62"/>
      <c r="K108" s="62"/>
      <c r="L108" s="60"/>
      <c r="M108" s="206"/>
      <c r="N108" s="41"/>
      <c r="O108" s="41"/>
      <c r="P108" s="41"/>
      <c r="Q108" s="41"/>
      <c r="R108" s="41"/>
      <c r="S108" s="41"/>
      <c r="T108" s="77"/>
      <c r="AT108" s="23" t="s">
        <v>171</v>
      </c>
      <c r="AU108" s="23" t="s">
        <v>82</v>
      </c>
    </row>
    <row r="109" spans="2:65" s="11" customFormat="1">
      <c r="B109" s="207"/>
      <c r="C109" s="208"/>
      <c r="D109" s="204" t="s">
        <v>173</v>
      </c>
      <c r="E109" s="209" t="s">
        <v>21</v>
      </c>
      <c r="F109" s="210" t="s">
        <v>1223</v>
      </c>
      <c r="G109" s="208"/>
      <c r="H109" s="211" t="s">
        <v>21</v>
      </c>
      <c r="I109" s="212"/>
      <c r="J109" s="208"/>
      <c r="K109" s="208"/>
      <c r="L109" s="213"/>
      <c r="M109" s="214"/>
      <c r="N109" s="215"/>
      <c r="O109" s="215"/>
      <c r="P109" s="215"/>
      <c r="Q109" s="215"/>
      <c r="R109" s="215"/>
      <c r="S109" s="215"/>
      <c r="T109" s="216"/>
      <c r="AT109" s="217" t="s">
        <v>173</v>
      </c>
      <c r="AU109" s="217" t="s">
        <v>82</v>
      </c>
      <c r="AV109" s="11" t="s">
        <v>80</v>
      </c>
      <c r="AW109" s="11" t="s">
        <v>36</v>
      </c>
      <c r="AX109" s="11" t="s">
        <v>72</v>
      </c>
      <c r="AY109" s="217" t="s">
        <v>162</v>
      </c>
    </row>
    <row r="110" spans="2:65" s="11" customFormat="1">
      <c r="B110" s="207"/>
      <c r="C110" s="208"/>
      <c r="D110" s="204" t="s">
        <v>173</v>
      </c>
      <c r="E110" s="209" t="s">
        <v>21</v>
      </c>
      <c r="F110" s="210" t="s">
        <v>194</v>
      </c>
      <c r="G110" s="208"/>
      <c r="H110" s="211" t="s">
        <v>21</v>
      </c>
      <c r="I110" s="212"/>
      <c r="J110" s="208"/>
      <c r="K110" s="208"/>
      <c r="L110" s="213"/>
      <c r="M110" s="214"/>
      <c r="N110" s="215"/>
      <c r="O110" s="215"/>
      <c r="P110" s="215"/>
      <c r="Q110" s="215"/>
      <c r="R110" s="215"/>
      <c r="S110" s="215"/>
      <c r="T110" s="216"/>
      <c r="AT110" s="217" t="s">
        <v>173</v>
      </c>
      <c r="AU110" s="217" t="s">
        <v>82</v>
      </c>
      <c r="AV110" s="11" t="s">
        <v>80</v>
      </c>
      <c r="AW110" s="11" t="s">
        <v>36</v>
      </c>
      <c r="AX110" s="11" t="s">
        <v>72</v>
      </c>
      <c r="AY110" s="217" t="s">
        <v>162</v>
      </c>
    </row>
    <row r="111" spans="2:65" s="12" customFormat="1">
      <c r="B111" s="218"/>
      <c r="C111" s="219"/>
      <c r="D111" s="204" t="s">
        <v>173</v>
      </c>
      <c r="E111" s="220" t="s">
        <v>21</v>
      </c>
      <c r="F111" s="221" t="s">
        <v>195</v>
      </c>
      <c r="G111" s="219"/>
      <c r="H111" s="222">
        <v>100</v>
      </c>
      <c r="I111" s="223"/>
      <c r="J111" s="219"/>
      <c r="K111" s="219"/>
      <c r="L111" s="224"/>
      <c r="M111" s="225"/>
      <c r="N111" s="226"/>
      <c r="O111" s="226"/>
      <c r="P111" s="226"/>
      <c r="Q111" s="226"/>
      <c r="R111" s="226"/>
      <c r="S111" s="226"/>
      <c r="T111" s="227"/>
      <c r="AT111" s="228" t="s">
        <v>173</v>
      </c>
      <c r="AU111" s="228" t="s">
        <v>82</v>
      </c>
      <c r="AV111" s="12" t="s">
        <v>82</v>
      </c>
      <c r="AW111" s="12" t="s">
        <v>36</v>
      </c>
      <c r="AX111" s="12" t="s">
        <v>72</v>
      </c>
      <c r="AY111" s="228" t="s">
        <v>162</v>
      </c>
    </row>
    <row r="112" spans="2:65" s="13" customFormat="1">
      <c r="B112" s="229"/>
      <c r="C112" s="230"/>
      <c r="D112" s="231" t="s">
        <v>173</v>
      </c>
      <c r="E112" s="232" t="s">
        <v>21</v>
      </c>
      <c r="F112" s="233" t="s">
        <v>177</v>
      </c>
      <c r="G112" s="230"/>
      <c r="H112" s="234">
        <v>100</v>
      </c>
      <c r="I112" s="235"/>
      <c r="J112" s="230"/>
      <c r="K112" s="230"/>
      <c r="L112" s="236"/>
      <c r="M112" s="237"/>
      <c r="N112" s="238"/>
      <c r="O112" s="238"/>
      <c r="P112" s="238"/>
      <c r="Q112" s="238"/>
      <c r="R112" s="238"/>
      <c r="S112" s="238"/>
      <c r="T112" s="239"/>
      <c r="AT112" s="240" t="s">
        <v>173</v>
      </c>
      <c r="AU112" s="240" t="s">
        <v>82</v>
      </c>
      <c r="AV112" s="13" t="s">
        <v>169</v>
      </c>
      <c r="AW112" s="13" t="s">
        <v>36</v>
      </c>
      <c r="AX112" s="13" t="s">
        <v>80</v>
      </c>
      <c r="AY112" s="240" t="s">
        <v>162</v>
      </c>
    </row>
    <row r="113" spans="2:65" s="1" customFormat="1" ht="28.9" customHeight="1">
      <c r="B113" s="40"/>
      <c r="C113" s="192" t="s">
        <v>196</v>
      </c>
      <c r="D113" s="192" t="s">
        <v>164</v>
      </c>
      <c r="E113" s="193" t="s">
        <v>197</v>
      </c>
      <c r="F113" s="194" t="s">
        <v>198</v>
      </c>
      <c r="G113" s="195" t="s">
        <v>199</v>
      </c>
      <c r="H113" s="196">
        <v>20</v>
      </c>
      <c r="I113" s="197"/>
      <c r="J113" s="198">
        <f>ROUND(I113*H113,2)</f>
        <v>0</v>
      </c>
      <c r="K113" s="194" t="s">
        <v>168</v>
      </c>
      <c r="L113" s="60"/>
      <c r="M113" s="199" t="s">
        <v>21</v>
      </c>
      <c r="N113" s="200" t="s">
        <v>43</v>
      </c>
      <c r="O113" s="41"/>
      <c r="P113" s="201">
        <f>O113*H113</f>
        <v>0</v>
      </c>
      <c r="Q113" s="201">
        <v>0</v>
      </c>
      <c r="R113" s="201">
        <f>Q113*H113</f>
        <v>0</v>
      </c>
      <c r="S113" s="201">
        <v>0</v>
      </c>
      <c r="T113" s="202">
        <f>S113*H113</f>
        <v>0</v>
      </c>
      <c r="AR113" s="23" t="s">
        <v>169</v>
      </c>
      <c r="AT113" s="23" t="s">
        <v>164</v>
      </c>
      <c r="AU113" s="23" t="s">
        <v>82</v>
      </c>
      <c r="AY113" s="23" t="s">
        <v>162</v>
      </c>
      <c r="BE113" s="203">
        <f>IF(N113="základní",J113,0)</f>
        <v>0</v>
      </c>
      <c r="BF113" s="203">
        <f>IF(N113="snížená",J113,0)</f>
        <v>0</v>
      </c>
      <c r="BG113" s="203">
        <f>IF(N113="zákl. přenesená",J113,0)</f>
        <v>0</v>
      </c>
      <c r="BH113" s="203">
        <f>IF(N113="sníž. přenesená",J113,0)</f>
        <v>0</v>
      </c>
      <c r="BI113" s="203">
        <f>IF(N113="nulová",J113,0)</f>
        <v>0</v>
      </c>
      <c r="BJ113" s="23" t="s">
        <v>80</v>
      </c>
      <c r="BK113" s="203">
        <f>ROUND(I113*H113,2)</f>
        <v>0</v>
      </c>
      <c r="BL113" s="23" t="s">
        <v>169</v>
      </c>
      <c r="BM113" s="23" t="s">
        <v>1227</v>
      </c>
    </row>
    <row r="114" spans="2:65" s="1" customFormat="1" ht="189">
      <c r="B114" s="40"/>
      <c r="C114" s="62"/>
      <c r="D114" s="204" t="s">
        <v>171</v>
      </c>
      <c r="E114" s="62"/>
      <c r="F114" s="205" t="s">
        <v>201</v>
      </c>
      <c r="G114" s="62"/>
      <c r="H114" s="62"/>
      <c r="I114" s="162"/>
      <c r="J114" s="62"/>
      <c r="K114" s="62"/>
      <c r="L114" s="60"/>
      <c r="M114" s="206"/>
      <c r="N114" s="41"/>
      <c r="O114" s="41"/>
      <c r="P114" s="41"/>
      <c r="Q114" s="41"/>
      <c r="R114" s="41"/>
      <c r="S114" s="41"/>
      <c r="T114" s="77"/>
      <c r="AT114" s="23" t="s">
        <v>171</v>
      </c>
      <c r="AU114" s="23" t="s">
        <v>82</v>
      </c>
    </row>
    <row r="115" spans="2:65" s="11" customFormat="1">
      <c r="B115" s="207"/>
      <c r="C115" s="208"/>
      <c r="D115" s="204" t="s">
        <v>173</v>
      </c>
      <c r="E115" s="209" t="s">
        <v>21</v>
      </c>
      <c r="F115" s="210" t="s">
        <v>1223</v>
      </c>
      <c r="G115" s="208"/>
      <c r="H115" s="211" t="s">
        <v>21</v>
      </c>
      <c r="I115" s="212"/>
      <c r="J115" s="208"/>
      <c r="K115" s="208"/>
      <c r="L115" s="213"/>
      <c r="M115" s="214"/>
      <c r="N115" s="215"/>
      <c r="O115" s="215"/>
      <c r="P115" s="215"/>
      <c r="Q115" s="215"/>
      <c r="R115" s="215"/>
      <c r="S115" s="215"/>
      <c r="T115" s="216"/>
      <c r="AT115" s="217" t="s">
        <v>173</v>
      </c>
      <c r="AU115" s="217" t="s">
        <v>82</v>
      </c>
      <c r="AV115" s="11" t="s">
        <v>80</v>
      </c>
      <c r="AW115" s="11" t="s">
        <v>36</v>
      </c>
      <c r="AX115" s="11" t="s">
        <v>72</v>
      </c>
      <c r="AY115" s="217" t="s">
        <v>162</v>
      </c>
    </row>
    <row r="116" spans="2:65" s="11" customFormat="1">
      <c r="B116" s="207"/>
      <c r="C116" s="208"/>
      <c r="D116" s="204" t="s">
        <v>173</v>
      </c>
      <c r="E116" s="209" t="s">
        <v>21</v>
      </c>
      <c r="F116" s="210" t="s">
        <v>202</v>
      </c>
      <c r="G116" s="208"/>
      <c r="H116" s="211" t="s">
        <v>21</v>
      </c>
      <c r="I116" s="212"/>
      <c r="J116" s="208"/>
      <c r="K116" s="208"/>
      <c r="L116" s="213"/>
      <c r="M116" s="214"/>
      <c r="N116" s="215"/>
      <c r="O116" s="215"/>
      <c r="P116" s="215"/>
      <c r="Q116" s="215"/>
      <c r="R116" s="215"/>
      <c r="S116" s="215"/>
      <c r="T116" s="216"/>
      <c r="AT116" s="217" t="s">
        <v>173</v>
      </c>
      <c r="AU116" s="217" t="s">
        <v>82</v>
      </c>
      <c r="AV116" s="11" t="s">
        <v>80</v>
      </c>
      <c r="AW116" s="11" t="s">
        <v>36</v>
      </c>
      <c r="AX116" s="11" t="s">
        <v>72</v>
      </c>
      <c r="AY116" s="217" t="s">
        <v>162</v>
      </c>
    </row>
    <row r="117" spans="2:65" s="12" customFormat="1">
      <c r="B117" s="218"/>
      <c r="C117" s="219"/>
      <c r="D117" s="204" t="s">
        <v>173</v>
      </c>
      <c r="E117" s="220" t="s">
        <v>21</v>
      </c>
      <c r="F117" s="221" t="s">
        <v>203</v>
      </c>
      <c r="G117" s="219"/>
      <c r="H117" s="222">
        <v>20</v>
      </c>
      <c r="I117" s="223"/>
      <c r="J117" s="219"/>
      <c r="K117" s="219"/>
      <c r="L117" s="224"/>
      <c r="M117" s="225"/>
      <c r="N117" s="226"/>
      <c r="O117" s="226"/>
      <c r="P117" s="226"/>
      <c r="Q117" s="226"/>
      <c r="R117" s="226"/>
      <c r="S117" s="226"/>
      <c r="T117" s="227"/>
      <c r="AT117" s="228" t="s">
        <v>173</v>
      </c>
      <c r="AU117" s="228" t="s">
        <v>82</v>
      </c>
      <c r="AV117" s="12" t="s">
        <v>82</v>
      </c>
      <c r="AW117" s="12" t="s">
        <v>36</v>
      </c>
      <c r="AX117" s="12" t="s">
        <v>72</v>
      </c>
      <c r="AY117" s="228" t="s">
        <v>162</v>
      </c>
    </row>
    <row r="118" spans="2:65" s="13" customFormat="1">
      <c r="B118" s="229"/>
      <c r="C118" s="230"/>
      <c r="D118" s="231" t="s">
        <v>173</v>
      </c>
      <c r="E118" s="232" t="s">
        <v>21</v>
      </c>
      <c r="F118" s="233" t="s">
        <v>177</v>
      </c>
      <c r="G118" s="230"/>
      <c r="H118" s="234">
        <v>20</v>
      </c>
      <c r="I118" s="235"/>
      <c r="J118" s="230"/>
      <c r="K118" s="230"/>
      <c r="L118" s="236"/>
      <c r="M118" s="237"/>
      <c r="N118" s="238"/>
      <c r="O118" s="238"/>
      <c r="P118" s="238"/>
      <c r="Q118" s="238"/>
      <c r="R118" s="238"/>
      <c r="S118" s="238"/>
      <c r="T118" s="239"/>
      <c r="AT118" s="240" t="s">
        <v>173</v>
      </c>
      <c r="AU118" s="240" t="s">
        <v>82</v>
      </c>
      <c r="AV118" s="13" t="s">
        <v>169</v>
      </c>
      <c r="AW118" s="13" t="s">
        <v>36</v>
      </c>
      <c r="AX118" s="13" t="s">
        <v>80</v>
      </c>
      <c r="AY118" s="240" t="s">
        <v>162</v>
      </c>
    </row>
    <row r="119" spans="2:65" s="1" customFormat="1" ht="28.9" customHeight="1">
      <c r="B119" s="40"/>
      <c r="C119" s="192" t="s">
        <v>204</v>
      </c>
      <c r="D119" s="192" t="s">
        <v>164</v>
      </c>
      <c r="E119" s="193" t="s">
        <v>205</v>
      </c>
      <c r="F119" s="194" t="s">
        <v>206</v>
      </c>
      <c r="G119" s="195" t="s">
        <v>167</v>
      </c>
      <c r="H119" s="196">
        <v>109.5</v>
      </c>
      <c r="I119" s="197"/>
      <c r="J119" s="198">
        <f>ROUND(I119*H119,2)</f>
        <v>0</v>
      </c>
      <c r="K119" s="194" t="s">
        <v>168</v>
      </c>
      <c r="L119" s="60"/>
      <c r="M119" s="199" t="s">
        <v>21</v>
      </c>
      <c r="N119" s="200" t="s">
        <v>43</v>
      </c>
      <c r="O119" s="41"/>
      <c r="P119" s="201">
        <f>O119*H119</f>
        <v>0</v>
      </c>
      <c r="Q119" s="201">
        <v>0</v>
      </c>
      <c r="R119" s="201">
        <f>Q119*H119</f>
        <v>0</v>
      </c>
      <c r="S119" s="201">
        <v>0</v>
      </c>
      <c r="T119" s="202">
        <f>S119*H119</f>
        <v>0</v>
      </c>
      <c r="AR119" s="23" t="s">
        <v>169</v>
      </c>
      <c r="AT119" s="23" t="s">
        <v>164</v>
      </c>
      <c r="AU119" s="23" t="s">
        <v>82</v>
      </c>
      <c r="AY119" s="23" t="s">
        <v>162</v>
      </c>
      <c r="BE119" s="203">
        <f>IF(N119="základní",J119,0)</f>
        <v>0</v>
      </c>
      <c r="BF119" s="203">
        <f>IF(N119="snížená",J119,0)</f>
        <v>0</v>
      </c>
      <c r="BG119" s="203">
        <f>IF(N119="zákl. přenesená",J119,0)</f>
        <v>0</v>
      </c>
      <c r="BH119" s="203">
        <f>IF(N119="sníž. přenesená",J119,0)</f>
        <v>0</v>
      </c>
      <c r="BI119" s="203">
        <f>IF(N119="nulová",J119,0)</f>
        <v>0</v>
      </c>
      <c r="BJ119" s="23" t="s">
        <v>80</v>
      </c>
      <c r="BK119" s="203">
        <f>ROUND(I119*H119,2)</f>
        <v>0</v>
      </c>
      <c r="BL119" s="23" t="s">
        <v>169</v>
      </c>
      <c r="BM119" s="23" t="s">
        <v>1228</v>
      </c>
    </row>
    <row r="120" spans="2:65" s="1" customFormat="1" ht="108">
      <c r="B120" s="40"/>
      <c r="C120" s="62"/>
      <c r="D120" s="204" t="s">
        <v>171</v>
      </c>
      <c r="E120" s="62"/>
      <c r="F120" s="205" t="s">
        <v>208</v>
      </c>
      <c r="G120" s="62"/>
      <c r="H120" s="62"/>
      <c r="I120" s="162"/>
      <c r="J120" s="62"/>
      <c r="K120" s="62"/>
      <c r="L120" s="60"/>
      <c r="M120" s="206"/>
      <c r="N120" s="41"/>
      <c r="O120" s="41"/>
      <c r="P120" s="41"/>
      <c r="Q120" s="41"/>
      <c r="R120" s="41"/>
      <c r="S120" s="41"/>
      <c r="T120" s="77"/>
      <c r="AT120" s="23" t="s">
        <v>171</v>
      </c>
      <c r="AU120" s="23" t="s">
        <v>82</v>
      </c>
    </row>
    <row r="121" spans="2:65" s="11" customFormat="1">
      <c r="B121" s="207"/>
      <c r="C121" s="208"/>
      <c r="D121" s="204" t="s">
        <v>173</v>
      </c>
      <c r="E121" s="209" t="s">
        <v>21</v>
      </c>
      <c r="F121" s="210" t="s">
        <v>1223</v>
      </c>
      <c r="G121" s="208"/>
      <c r="H121" s="211" t="s">
        <v>21</v>
      </c>
      <c r="I121" s="212"/>
      <c r="J121" s="208"/>
      <c r="K121" s="208"/>
      <c r="L121" s="213"/>
      <c r="M121" s="214"/>
      <c r="N121" s="215"/>
      <c r="O121" s="215"/>
      <c r="P121" s="215"/>
      <c r="Q121" s="215"/>
      <c r="R121" s="215"/>
      <c r="S121" s="215"/>
      <c r="T121" s="216"/>
      <c r="AT121" s="217" t="s">
        <v>173</v>
      </c>
      <c r="AU121" s="217" t="s">
        <v>82</v>
      </c>
      <c r="AV121" s="11" t="s">
        <v>80</v>
      </c>
      <c r="AW121" s="11" t="s">
        <v>36</v>
      </c>
      <c r="AX121" s="11" t="s">
        <v>72</v>
      </c>
      <c r="AY121" s="217" t="s">
        <v>162</v>
      </c>
    </row>
    <row r="122" spans="2:65" s="11" customFormat="1">
      <c r="B122" s="207"/>
      <c r="C122" s="208"/>
      <c r="D122" s="204" t="s">
        <v>173</v>
      </c>
      <c r="E122" s="209" t="s">
        <v>21</v>
      </c>
      <c r="F122" s="210" t="s">
        <v>209</v>
      </c>
      <c r="G122" s="208"/>
      <c r="H122" s="211" t="s">
        <v>21</v>
      </c>
      <c r="I122" s="212"/>
      <c r="J122" s="208"/>
      <c r="K122" s="208"/>
      <c r="L122" s="213"/>
      <c r="M122" s="214"/>
      <c r="N122" s="215"/>
      <c r="O122" s="215"/>
      <c r="P122" s="215"/>
      <c r="Q122" s="215"/>
      <c r="R122" s="215"/>
      <c r="S122" s="215"/>
      <c r="T122" s="216"/>
      <c r="AT122" s="217" t="s">
        <v>173</v>
      </c>
      <c r="AU122" s="217" t="s">
        <v>82</v>
      </c>
      <c r="AV122" s="11" t="s">
        <v>80</v>
      </c>
      <c r="AW122" s="11" t="s">
        <v>36</v>
      </c>
      <c r="AX122" s="11" t="s">
        <v>72</v>
      </c>
      <c r="AY122" s="217" t="s">
        <v>162</v>
      </c>
    </row>
    <row r="123" spans="2:65" s="11" customFormat="1">
      <c r="B123" s="207"/>
      <c r="C123" s="208"/>
      <c r="D123" s="204" t="s">
        <v>173</v>
      </c>
      <c r="E123" s="209" t="s">
        <v>21</v>
      </c>
      <c r="F123" s="210" t="s">
        <v>210</v>
      </c>
      <c r="G123" s="208"/>
      <c r="H123" s="211" t="s">
        <v>21</v>
      </c>
      <c r="I123" s="212"/>
      <c r="J123" s="208"/>
      <c r="K123" s="208"/>
      <c r="L123" s="213"/>
      <c r="M123" s="214"/>
      <c r="N123" s="215"/>
      <c r="O123" s="215"/>
      <c r="P123" s="215"/>
      <c r="Q123" s="215"/>
      <c r="R123" s="215"/>
      <c r="S123" s="215"/>
      <c r="T123" s="216"/>
      <c r="AT123" s="217" t="s">
        <v>173</v>
      </c>
      <c r="AU123" s="217" t="s">
        <v>82</v>
      </c>
      <c r="AV123" s="11" t="s">
        <v>80</v>
      </c>
      <c r="AW123" s="11" t="s">
        <v>36</v>
      </c>
      <c r="AX123" s="11" t="s">
        <v>72</v>
      </c>
      <c r="AY123" s="217" t="s">
        <v>162</v>
      </c>
    </row>
    <row r="124" spans="2:65" s="12" customFormat="1">
      <c r="B124" s="218"/>
      <c r="C124" s="219"/>
      <c r="D124" s="204" t="s">
        <v>173</v>
      </c>
      <c r="E124" s="220" t="s">
        <v>21</v>
      </c>
      <c r="F124" s="221" t="s">
        <v>211</v>
      </c>
      <c r="G124" s="219"/>
      <c r="H124" s="222">
        <v>56.25</v>
      </c>
      <c r="I124" s="223"/>
      <c r="J124" s="219"/>
      <c r="K124" s="219"/>
      <c r="L124" s="224"/>
      <c r="M124" s="225"/>
      <c r="N124" s="226"/>
      <c r="O124" s="226"/>
      <c r="P124" s="226"/>
      <c r="Q124" s="226"/>
      <c r="R124" s="226"/>
      <c r="S124" s="226"/>
      <c r="T124" s="227"/>
      <c r="AT124" s="228" t="s">
        <v>173</v>
      </c>
      <c r="AU124" s="228" t="s">
        <v>82</v>
      </c>
      <c r="AV124" s="12" t="s">
        <v>82</v>
      </c>
      <c r="AW124" s="12" t="s">
        <v>36</v>
      </c>
      <c r="AX124" s="12" t="s">
        <v>72</v>
      </c>
      <c r="AY124" s="228" t="s">
        <v>162</v>
      </c>
    </row>
    <row r="125" spans="2:65" s="11" customFormat="1">
      <c r="B125" s="207"/>
      <c r="C125" s="208"/>
      <c r="D125" s="204" t="s">
        <v>173</v>
      </c>
      <c r="E125" s="209" t="s">
        <v>21</v>
      </c>
      <c r="F125" s="210" t="s">
        <v>212</v>
      </c>
      <c r="G125" s="208"/>
      <c r="H125" s="211" t="s">
        <v>21</v>
      </c>
      <c r="I125" s="212"/>
      <c r="J125" s="208"/>
      <c r="K125" s="208"/>
      <c r="L125" s="213"/>
      <c r="M125" s="214"/>
      <c r="N125" s="215"/>
      <c r="O125" s="215"/>
      <c r="P125" s="215"/>
      <c r="Q125" s="215"/>
      <c r="R125" s="215"/>
      <c r="S125" s="215"/>
      <c r="T125" s="216"/>
      <c r="AT125" s="217" t="s">
        <v>173</v>
      </c>
      <c r="AU125" s="217" t="s">
        <v>82</v>
      </c>
      <c r="AV125" s="11" t="s">
        <v>80</v>
      </c>
      <c r="AW125" s="11" t="s">
        <v>36</v>
      </c>
      <c r="AX125" s="11" t="s">
        <v>72</v>
      </c>
      <c r="AY125" s="217" t="s">
        <v>162</v>
      </c>
    </row>
    <row r="126" spans="2:65" s="12" customFormat="1">
      <c r="B126" s="218"/>
      <c r="C126" s="219"/>
      <c r="D126" s="204" t="s">
        <v>173</v>
      </c>
      <c r="E126" s="220" t="s">
        <v>21</v>
      </c>
      <c r="F126" s="221" t="s">
        <v>213</v>
      </c>
      <c r="G126" s="219"/>
      <c r="H126" s="222">
        <v>53.25</v>
      </c>
      <c r="I126" s="223"/>
      <c r="J126" s="219"/>
      <c r="K126" s="219"/>
      <c r="L126" s="224"/>
      <c r="M126" s="225"/>
      <c r="N126" s="226"/>
      <c r="O126" s="226"/>
      <c r="P126" s="226"/>
      <c r="Q126" s="226"/>
      <c r="R126" s="226"/>
      <c r="S126" s="226"/>
      <c r="T126" s="227"/>
      <c r="AT126" s="228" t="s">
        <v>173</v>
      </c>
      <c r="AU126" s="228" t="s">
        <v>82</v>
      </c>
      <c r="AV126" s="12" t="s">
        <v>82</v>
      </c>
      <c r="AW126" s="12" t="s">
        <v>36</v>
      </c>
      <c r="AX126" s="12" t="s">
        <v>72</v>
      </c>
      <c r="AY126" s="228" t="s">
        <v>162</v>
      </c>
    </row>
    <row r="127" spans="2:65" s="13" customFormat="1">
      <c r="B127" s="229"/>
      <c r="C127" s="230"/>
      <c r="D127" s="231" t="s">
        <v>173</v>
      </c>
      <c r="E127" s="232" t="s">
        <v>21</v>
      </c>
      <c r="F127" s="233" t="s">
        <v>177</v>
      </c>
      <c r="G127" s="230"/>
      <c r="H127" s="234">
        <v>109.5</v>
      </c>
      <c r="I127" s="235"/>
      <c r="J127" s="230"/>
      <c r="K127" s="230"/>
      <c r="L127" s="236"/>
      <c r="M127" s="237"/>
      <c r="N127" s="238"/>
      <c r="O127" s="238"/>
      <c r="P127" s="238"/>
      <c r="Q127" s="238"/>
      <c r="R127" s="238"/>
      <c r="S127" s="238"/>
      <c r="T127" s="239"/>
      <c r="AT127" s="240" t="s">
        <v>173</v>
      </c>
      <c r="AU127" s="240" t="s">
        <v>82</v>
      </c>
      <c r="AV127" s="13" t="s">
        <v>169</v>
      </c>
      <c r="AW127" s="13" t="s">
        <v>36</v>
      </c>
      <c r="AX127" s="13" t="s">
        <v>80</v>
      </c>
      <c r="AY127" s="240" t="s">
        <v>162</v>
      </c>
    </row>
    <row r="128" spans="2:65" s="1" customFormat="1" ht="28.9" customHeight="1">
      <c r="B128" s="40"/>
      <c r="C128" s="192" t="s">
        <v>214</v>
      </c>
      <c r="D128" s="192" t="s">
        <v>164</v>
      </c>
      <c r="E128" s="193" t="s">
        <v>215</v>
      </c>
      <c r="F128" s="194" t="s">
        <v>216</v>
      </c>
      <c r="G128" s="195" t="s">
        <v>167</v>
      </c>
      <c r="H128" s="196">
        <v>36</v>
      </c>
      <c r="I128" s="197"/>
      <c r="J128" s="198">
        <f>ROUND(I128*H128,2)</f>
        <v>0</v>
      </c>
      <c r="K128" s="194" t="s">
        <v>168</v>
      </c>
      <c r="L128" s="60"/>
      <c r="M128" s="199" t="s">
        <v>21</v>
      </c>
      <c r="N128" s="200" t="s">
        <v>43</v>
      </c>
      <c r="O128" s="41"/>
      <c r="P128" s="201">
        <f>O128*H128</f>
        <v>0</v>
      </c>
      <c r="Q128" s="201">
        <v>0</v>
      </c>
      <c r="R128" s="201">
        <f>Q128*H128</f>
        <v>0</v>
      </c>
      <c r="S128" s="201">
        <v>0</v>
      </c>
      <c r="T128" s="202">
        <f>S128*H128</f>
        <v>0</v>
      </c>
      <c r="AR128" s="23" t="s">
        <v>169</v>
      </c>
      <c r="AT128" s="23" t="s">
        <v>164</v>
      </c>
      <c r="AU128" s="23" t="s">
        <v>82</v>
      </c>
      <c r="AY128" s="23" t="s">
        <v>162</v>
      </c>
      <c r="BE128" s="203">
        <f>IF(N128="základní",J128,0)</f>
        <v>0</v>
      </c>
      <c r="BF128" s="203">
        <f>IF(N128="snížená",J128,0)</f>
        <v>0</v>
      </c>
      <c r="BG128" s="203">
        <f>IF(N128="zákl. přenesená",J128,0)</f>
        <v>0</v>
      </c>
      <c r="BH128" s="203">
        <f>IF(N128="sníž. přenesená",J128,0)</f>
        <v>0</v>
      </c>
      <c r="BI128" s="203">
        <f>IF(N128="nulová",J128,0)</f>
        <v>0</v>
      </c>
      <c r="BJ128" s="23" t="s">
        <v>80</v>
      </c>
      <c r="BK128" s="203">
        <f>ROUND(I128*H128,2)</f>
        <v>0</v>
      </c>
      <c r="BL128" s="23" t="s">
        <v>169</v>
      </c>
      <c r="BM128" s="23" t="s">
        <v>1229</v>
      </c>
    </row>
    <row r="129" spans="2:65" s="1" customFormat="1" ht="378">
      <c r="B129" s="40"/>
      <c r="C129" s="62"/>
      <c r="D129" s="204" t="s">
        <v>171</v>
      </c>
      <c r="E129" s="62"/>
      <c r="F129" s="205" t="s">
        <v>218</v>
      </c>
      <c r="G129" s="62"/>
      <c r="H129" s="62"/>
      <c r="I129" s="162"/>
      <c r="J129" s="62"/>
      <c r="K129" s="62"/>
      <c r="L129" s="60"/>
      <c r="M129" s="206"/>
      <c r="N129" s="41"/>
      <c r="O129" s="41"/>
      <c r="P129" s="41"/>
      <c r="Q129" s="41"/>
      <c r="R129" s="41"/>
      <c r="S129" s="41"/>
      <c r="T129" s="77"/>
      <c r="AT129" s="23" t="s">
        <v>171</v>
      </c>
      <c r="AU129" s="23" t="s">
        <v>82</v>
      </c>
    </row>
    <row r="130" spans="2:65" s="11" customFormat="1">
      <c r="B130" s="207"/>
      <c r="C130" s="208"/>
      <c r="D130" s="204" t="s">
        <v>173</v>
      </c>
      <c r="E130" s="209" t="s">
        <v>21</v>
      </c>
      <c r="F130" s="210" t="s">
        <v>1223</v>
      </c>
      <c r="G130" s="208"/>
      <c r="H130" s="211" t="s">
        <v>21</v>
      </c>
      <c r="I130" s="212"/>
      <c r="J130" s="208"/>
      <c r="K130" s="208"/>
      <c r="L130" s="213"/>
      <c r="M130" s="214"/>
      <c r="N130" s="215"/>
      <c r="O130" s="215"/>
      <c r="P130" s="215"/>
      <c r="Q130" s="215"/>
      <c r="R130" s="215"/>
      <c r="S130" s="215"/>
      <c r="T130" s="216"/>
      <c r="AT130" s="217" t="s">
        <v>173</v>
      </c>
      <c r="AU130" s="217" t="s">
        <v>82</v>
      </c>
      <c r="AV130" s="11" t="s">
        <v>80</v>
      </c>
      <c r="AW130" s="11" t="s">
        <v>36</v>
      </c>
      <c r="AX130" s="11" t="s">
        <v>72</v>
      </c>
      <c r="AY130" s="217" t="s">
        <v>162</v>
      </c>
    </row>
    <row r="131" spans="2:65" s="11" customFormat="1">
      <c r="B131" s="207"/>
      <c r="C131" s="208"/>
      <c r="D131" s="204" t="s">
        <v>173</v>
      </c>
      <c r="E131" s="209" t="s">
        <v>21</v>
      </c>
      <c r="F131" s="210" t="s">
        <v>219</v>
      </c>
      <c r="G131" s="208"/>
      <c r="H131" s="211" t="s">
        <v>21</v>
      </c>
      <c r="I131" s="212"/>
      <c r="J131" s="208"/>
      <c r="K131" s="208"/>
      <c r="L131" s="213"/>
      <c r="M131" s="214"/>
      <c r="N131" s="215"/>
      <c r="O131" s="215"/>
      <c r="P131" s="215"/>
      <c r="Q131" s="215"/>
      <c r="R131" s="215"/>
      <c r="S131" s="215"/>
      <c r="T131" s="216"/>
      <c r="AT131" s="217" t="s">
        <v>173</v>
      </c>
      <c r="AU131" s="217" t="s">
        <v>82</v>
      </c>
      <c r="AV131" s="11" t="s">
        <v>80</v>
      </c>
      <c r="AW131" s="11" t="s">
        <v>36</v>
      </c>
      <c r="AX131" s="11" t="s">
        <v>72</v>
      </c>
      <c r="AY131" s="217" t="s">
        <v>162</v>
      </c>
    </row>
    <row r="132" spans="2:65" s="12" customFormat="1">
      <c r="B132" s="218"/>
      <c r="C132" s="219"/>
      <c r="D132" s="204" t="s">
        <v>173</v>
      </c>
      <c r="E132" s="220" t="s">
        <v>21</v>
      </c>
      <c r="F132" s="221" t="s">
        <v>222</v>
      </c>
      <c r="G132" s="219"/>
      <c r="H132" s="222">
        <v>36</v>
      </c>
      <c r="I132" s="223"/>
      <c r="J132" s="219"/>
      <c r="K132" s="219"/>
      <c r="L132" s="224"/>
      <c r="M132" s="225"/>
      <c r="N132" s="226"/>
      <c r="O132" s="226"/>
      <c r="P132" s="226"/>
      <c r="Q132" s="226"/>
      <c r="R132" s="226"/>
      <c r="S132" s="226"/>
      <c r="T132" s="227"/>
      <c r="AT132" s="228" t="s">
        <v>173</v>
      </c>
      <c r="AU132" s="228" t="s">
        <v>82</v>
      </c>
      <c r="AV132" s="12" t="s">
        <v>82</v>
      </c>
      <c r="AW132" s="12" t="s">
        <v>36</v>
      </c>
      <c r="AX132" s="12" t="s">
        <v>72</v>
      </c>
      <c r="AY132" s="228" t="s">
        <v>162</v>
      </c>
    </row>
    <row r="133" spans="2:65" s="13" customFormat="1">
      <c r="B133" s="229"/>
      <c r="C133" s="230"/>
      <c r="D133" s="231" t="s">
        <v>173</v>
      </c>
      <c r="E133" s="232" t="s">
        <v>21</v>
      </c>
      <c r="F133" s="233" t="s">
        <v>177</v>
      </c>
      <c r="G133" s="230"/>
      <c r="H133" s="234">
        <v>36</v>
      </c>
      <c r="I133" s="235"/>
      <c r="J133" s="230"/>
      <c r="K133" s="230"/>
      <c r="L133" s="236"/>
      <c r="M133" s="237"/>
      <c r="N133" s="238"/>
      <c r="O133" s="238"/>
      <c r="P133" s="238"/>
      <c r="Q133" s="238"/>
      <c r="R133" s="238"/>
      <c r="S133" s="238"/>
      <c r="T133" s="239"/>
      <c r="AT133" s="240" t="s">
        <v>173</v>
      </c>
      <c r="AU133" s="240" t="s">
        <v>82</v>
      </c>
      <c r="AV133" s="13" t="s">
        <v>169</v>
      </c>
      <c r="AW133" s="13" t="s">
        <v>36</v>
      </c>
      <c r="AX133" s="13" t="s">
        <v>80</v>
      </c>
      <c r="AY133" s="240" t="s">
        <v>162</v>
      </c>
    </row>
    <row r="134" spans="2:65" s="1" customFormat="1" ht="40.15" customHeight="1">
      <c r="B134" s="40"/>
      <c r="C134" s="192" t="s">
        <v>223</v>
      </c>
      <c r="D134" s="192" t="s">
        <v>164</v>
      </c>
      <c r="E134" s="193" t="s">
        <v>224</v>
      </c>
      <c r="F134" s="194" t="s">
        <v>225</v>
      </c>
      <c r="G134" s="195" t="s">
        <v>167</v>
      </c>
      <c r="H134" s="196">
        <v>7.2</v>
      </c>
      <c r="I134" s="197"/>
      <c r="J134" s="198">
        <f>ROUND(I134*H134,2)</f>
        <v>0</v>
      </c>
      <c r="K134" s="194" t="s">
        <v>168</v>
      </c>
      <c r="L134" s="60"/>
      <c r="M134" s="199" t="s">
        <v>21</v>
      </c>
      <c r="N134" s="200" t="s">
        <v>43</v>
      </c>
      <c r="O134" s="41"/>
      <c r="P134" s="201">
        <f>O134*H134</f>
        <v>0</v>
      </c>
      <c r="Q134" s="201">
        <v>0</v>
      </c>
      <c r="R134" s="201">
        <f>Q134*H134</f>
        <v>0</v>
      </c>
      <c r="S134" s="201">
        <v>0</v>
      </c>
      <c r="T134" s="202">
        <f>S134*H134</f>
        <v>0</v>
      </c>
      <c r="AR134" s="23" t="s">
        <v>169</v>
      </c>
      <c r="AT134" s="23" t="s">
        <v>164</v>
      </c>
      <c r="AU134" s="23" t="s">
        <v>82</v>
      </c>
      <c r="AY134" s="23" t="s">
        <v>162</v>
      </c>
      <c r="BE134" s="203">
        <f>IF(N134="základní",J134,0)</f>
        <v>0</v>
      </c>
      <c r="BF134" s="203">
        <f>IF(N134="snížená",J134,0)</f>
        <v>0</v>
      </c>
      <c r="BG134" s="203">
        <f>IF(N134="zákl. přenesená",J134,0)</f>
        <v>0</v>
      </c>
      <c r="BH134" s="203">
        <f>IF(N134="sníž. přenesená",J134,0)</f>
        <v>0</v>
      </c>
      <c r="BI134" s="203">
        <f>IF(N134="nulová",J134,0)</f>
        <v>0</v>
      </c>
      <c r="BJ134" s="23" t="s">
        <v>80</v>
      </c>
      <c r="BK134" s="203">
        <f>ROUND(I134*H134,2)</f>
        <v>0</v>
      </c>
      <c r="BL134" s="23" t="s">
        <v>169</v>
      </c>
      <c r="BM134" s="23" t="s">
        <v>1230</v>
      </c>
    </row>
    <row r="135" spans="2:65" s="1" customFormat="1" ht="378">
      <c r="B135" s="40"/>
      <c r="C135" s="62"/>
      <c r="D135" s="204" t="s">
        <v>171</v>
      </c>
      <c r="E135" s="62"/>
      <c r="F135" s="205" t="s">
        <v>218</v>
      </c>
      <c r="G135" s="62"/>
      <c r="H135" s="62"/>
      <c r="I135" s="162"/>
      <c r="J135" s="62"/>
      <c r="K135" s="62"/>
      <c r="L135" s="60"/>
      <c r="M135" s="206"/>
      <c r="N135" s="41"/>
      <c r="O135" s="41"/>
      <c r="P135" s="41"/>
      <c r="Q135" s="41"/>
      <c r="R135" s="41"/>
      <c r="S135" s="41"/>
      <c r="T135" s="77"/>
      <c r="AT135" s="23" t="s">
        <v>171</v>
      </c>
      <c r="AU135" s="23" t="s">
        <v>82</v>
      </c>
    </row>
    <row r="136" spans="2:65" s="11" customFormat="1">
      <c r="B136" s="207"/>
      <c r="C136" s="208"/>
      <c r="D136" s="204" t="s">
        <v>173</v>
      </c>
      <c r="E136" s="209" t="s">
        <v>21</v>
      </c>
      <c r="F136" s="210" t="s">
        <v>227</v>
      </c>
      <c r="G136" s="208"/>
      <c r="H136" s="211" t="s">
        <v>21</v>
      </c>
      <c r="I136" s="212"/>
      <c r="J136" s="208"/>
      <c r="K136" s="208"/>
      <c r="L136" s="213"/>
      <c r="M136" s="214"/>
      <c r="N136" s="215"/>
      <c r="O136" s="215"/>
      <c r="P136" s="215"/>
      <c r="Q136" s="215"/>
      <c r="R136" s="215"/>
      <c r="S136" s="215"/>
      <c r="T136" s="216"/>
      <c r="AT136" s="217" t="s">
        <v>173</v>
      </c>
      <c r="AU136" s="217" t="s">
        <v>82</v>
      </c>
      <c r="AV136" s="11" t="s">
        <v>80</v>
      </c>
      <c r="AW136" s="11" t="s">
        <v>36</v>
      </c>
      <c r="AX136" s="11" t="s">
        <v>72</v>
      </c>
      <c r="AY136" s="217" t="s">
        <v>162</v>
      </c>
    </row>
    <row r="137" spans="2:65" s="11" customFormat="1">
      <c r="B137" s="207"/>
      <c r="C137" s="208"/>
      <c r="D137" s="204" t="s">
        <v>173</v>
      </c>
      <c r="E137" s="209" t="s">
        <v>21</v>
      </c>
      <c r="F137" s="210" t="s">
        <v>228</v>
      </c>
      <c r="G137" s="208"/>
      <c r="H137" s="211" t="s">
        <v>21</v>
      </c>
      <c r="I137" s="212"/>
      <c r="J137" s="208"/>
      <c r="K137" s="208"/>
      <c r="L137" s="213"/>
      <c r="M137" s="214"/>
      <c r="N137" s="215"/>
      <c r="O137" s="215"/>
      <c r="P137" s="215"/>
      <c r="Q137" s="215"/>
      <c r="R137" s="215"/>
      <c r="S137" s="215"/>
      <c r="T137" s="216"/>
      <c r="AT137" s="217" t="s">
        <v>173</v>
      </c>
      <c r="AU137" s="217" t="s">
        <v>82</v>
      </c>
      <c r="AV137" s="11" t="s">
        <v>80</v>
      </c>
      <c r="AW137" s="11" t="s">
        <v>36</v>
      </c>
      <c r="AX137" s="11" t="s">
        <v>72</v>
      </c>
      <c r="AY137" s="217" t="s">
        <v>162</v>
      </c>
    </row>
    <row r="138" spans="2:65" s="12" customFormat="1">
      <c r="B138" s="218"/>
      <c r="C138" s="219"/>
      <c r="D138" s="204" t="s">
        <v>173</v>
      </c>
      <c r="E138" s="220" t="s">
        <v>21</v>
      </c>
      <c r="F138" s="221" t="s">
        <v>1231</v>
      </c>
      <c r="G138" s="219"/>
      <c r="H138" s="222">
        <v>7.2</v>
      </c>
      <c r="I138" s="223"/>
      <c r="J138" s="219"/>
      <c r="K138" s="219"/>
      <c r="L138" s="224"/>
      <c r="M138" s="225"/>
      <c r="N138" s="226"/>
      <c r="O138" s="226"/>
      <c r="P138" s="226"/>
      <c r="Q138" s="226"/>
      <c r="R138" s="226"/>
      <c r="S138" s="226"/>
      <c r="T138" s="227"/>
      <c r="AT138" s="228" t="s">
        <v>173</v>
      </c>
      <c r="AU138" s="228" t="s">
        <v>82</v>
      </c>
      <c r="AV138" s="12" t="s">
        <v>82</v>
      </c>
      <c r="AW138" s="12" t="s">
        <v>36</v>
      </c>
      <c r="AX138" s="12" t="s">
        <v>72</v>
      </c>
      <c r="AY138" s="228" t="s">
        <v>162</v>
      </c>
    </row>
    <row r="139" spans="2:65" s="13" customFormat="1">
      <c r="B139" s="229"/>
      <c r="C139" s="230"/>
      <c r="D139" s="231" t="s">
        <v>173</v>
      </c>
      <c r="E139" s="232" t="s">
        <v>21</v>
      </c>
      <c r="F139" s="233" t="s">
        <v>177</v>
      </c>
      <c r="G139" s="230"/>
      <c r="H139" s="234">
        <v>7.2</v>
      </c>
      <c r="I139" s="235"/>
      <c r="J139" s="230"/>
      <c r="K139" s="230"/>
      <c r="L139" s="236"/>
      <c r="M139" s="237"/>
      <c r="N139" s="238"/>
      <c r="O139" s="238"/>
      <c r="P139" s="238"/>
      <c r="Q139" s="238"/>
      <c r="R139" s="238"/>
      <c r="S139" s="238"/>
      <c r="T139" s="239"/>
      <c r="AT139" s="240" t="s">
        <v>173</v>
      </c>
      <c r="AU139" s="240" t="s">
        <v>82</v>
      </c>
      <c r="AV139" s="13" t="s">
        <v>169</v>
      </c>
      <c r="AW139" s="13" t="s">
        <v>36</v>
      </c>
      <c r="AX139" s="13" t="s">
        <v>80</v>
      </c>
      <c r="AY139" s="240" t="s">
        <v>162</v>
      </c>
    </row>
    <row r="140" spans="2:65" s="1" customFormat="1" ht="28.9" customHeight="1">
      <c r="B140" s="40"/>
      <c r="C140" s="192" t="s">
        <v>230</v>
      </c>
      <c r="D140" s="192" t="s">
        <v>164</v>
      </c>
      <c r="E140" s="193" t="s">
        <v>231</v>
      </c>
      <c r="F140" s="194" t="s">
        <v>232</v>
      </c>
      <c r="G140" s="195" t="s">
        <v>167</v>
      </c>
      <c r="H140" s="196">
        <v>37</v>
      </c>
      <c r="I140" s="197"/>
      <c r="J140" s="198">
        <f>ROUND(I140*H140,2)</f>
        <v>0</v>
      </c>
      <c r="K140" s="194" t="s">
        <v>168</v>
      </c>
      <c r="L140" s="60"/>
      <c r="M140" s="199" t="s">
        <v>21</v>
      </c>
      <c r="N140" s="200" t="s">
        <v>43</v>
      </c>
      <c r="O140" s="41"/>
      <c r="P140" s="201">
        <f>O140*H140</f>
        <v>0</v>
      </c>
      <c r="Q140" s="201">
        <v>0</v>
      </c>
      <c r="R140" s="201">
        <f>Q140*H140</f>
        <v>0</v>
      </c>
      <c r="S140" s="201">
        <v>0</v>
      </c>
      <c r="T140" s="202">
        <f>S140*H140</f>
        <v>0</v>
      </c>
      <c r="AR140" s="23" t="s">
        <v>169</v>
      </c>
      <c r="AT140" s="23" t="s">
        <v>164</v>
      </c>
      <c r="AU140" s="23" t="s">
        <v>82</v>
      </c>
      <c r="AY140" s="23" t="s">
        <v>162</v>
      </c>
      <c r="BE140" s="203">
        <f>IF(N140="základní",J140,0)</f>
        <v>0</v>
      </c>
      <c r="BF140" s="203">
        <f>IF(N140="snížená",J140,0)</f>
        <v>0</v>
      </c>
      <c r="BG140" s="203">
        <f>IF(N140="zákl. přenesená",J140,0)</f>
        <v>0</v>
      </c>
      <c r="BH140" s="203">
        <f>IF(N140="sníž. přenesená",J140,0)</f>
        <v>0</v>
      </c>
      <c r="BI140" s="203">
        <f>IF(N140="nulová",J140,0)</f>
        <v>0</v>
      </c>
      <c r="BJ140" s="23" t="s">
        <v>80</v>
      </c>
      <c r="BK140" s="203">
        <f>ROUND(I140*H140,2)</f>
        <v>0</v>
      </c>
      <c r="BL140" s="23" t="s">
        <v>169</v>
      </c>
      <c r="BM140" s="23" t="s">
        <v>1232</v>
      </c>
    </row>
    <row r="141" spans="2:65" s="1" customFormat="1" ht="229.5">
      <c r="B141" s="40"/>
      <c r="C141" s="62"/>
      <c r="D141" s="204" t="s">
        <v>171</v>
      </c>
      <c r="E141" s="62"/>
      <c r="F141" s="205" t="s">
        <v>234</v>
      </c>
      <c r="G141" s="62"/>
      <c r="H141" s="62"/>
      <c r="I141" s="162"/>
      <c r="J141" s="62"/>
      <c r="K141" s="62"/>
      <c r="L141" s="60"/>
      <c r="M141" s="206"/>
      <c r="N141" s="41"/>
      <c r="O141" s="41"/>
      <c r="P141" s="41"/>
      <c r="Q141" s="41"/>
      <c r="R141" s="41"/>
      <c r="S141" s="41"/>
      <c r="T141" s="77"/>
      <c r="AT141" s="23" t="s">
        <v>171</v>
      </c>
      <c r="AU141" s="23" t="s">
        <v>82</v>
      </c>
    </row>
    <row r="142" spans="2:65" s="11" customFormat="1">
      <c r="B142" s="207"/>
      <c r="C142" s="208"/>
      <c r="D142" s="204" t="s">
        <v>173</v>
      </c>
      <c r="E142" s="209" t="s">
        <v>21</v>
      </c>
      <c r="F142" s="210" t="s">
        <v>1223</v>
      </c>
      <c r="G142" s="208"/>
      <c r="H142" s="211" t="s">
        <v>21</v>
      </c>
      <c r="I142" s="212"/>
      <c r="J142" s="208"/>
      <c r="K142" s="208"/>
      <c r="L142" s="213"/>
      <c r="M142" s="214"/>
      <c r="N142" s="215"/>
      <c r="O142" s="215"/>
      <c r="P142" s="215"/>
      <c r="Q142" s="215"/>
      <c r="R142" s="215"/>
      <c r="S142" s="215"/>
      <c r="T142" s="216"/>
      <c r="AT142" s="217" t="s">
        <v>173</v>
      </c>
      <c r="AU142" s="217" t="s">
        <v>82</v>
      </c>
      <c r="AV142" s="11" t="s">
        <v>80</v>
      </c>
      <c r="AW142" s="11" t="s">
        <v>36</v>
      </c>
      <c r="AX142" s="11" t="s">
        <v>72</v>
      </c>
      <c r="AY142" s="217" t="s">
        <v>162</v>
      </c>
    </row>
    <row r="143" spans="2:65" s="11" customFormat="1">
      <c r="B143" s="207"/>
      <c r="C143" s="208"/>
      <c r="D143" s="204" t="s">
        <v>173</v>
      </c>
      <c r="E143" s="209" t="s">
        <v>21</v>
      </c>
      <c r="F143" s="210" t="s">
        <v>235</v>
      </c>
      <c r="G143" s="208"/>
      <c r="H143" s="211" t="s">
        <v>21</v>
      </c>
      <c r="I143" s="212"/>
      <c r="J143" s="208"/>
      <c r="K143" s="208"/>
      <c r="L143" s="213"/>
      <c r="M143" s="214"/>
      <c r="N143" s="215"/>
      <c r="O143" s="215"/>
      <c r="P143" s="215"/>
      <c r="Q143" s="215"/>
      <c r="R143" s="215"/>
      <c r="S143" s="215"/>
      <c r="T143" s="216"/>
      <c r="AT143" s="217" t="s">
        <v>173</v>
      </c>
      <c r="AU143" s="217" t="s">
        <v>82</v>
      </c>
      <c r="AV143" s="11" t="s">
        <v>80</v>
      </c>
      <c r="AW143" s="11" t="s">
        <v>36</v>
      </c>
      <c r="AX143" s="11" t="s">
        <v>72</v>
      </c>
      <c r="AY143" s="217" t="s">
        <v>162</v>
      </c>
    </row>
    <row r="144" spans="2:65" s="12" customFormat="1">
      <c r="B144" s="218"/>
      <c r="C144" s="219"/>
      <c r="D144" s="204" t="s">
        <v>173</v>
      </c>
      <c r="E144" s="220" t="s">
        <v>21</v>
      </c>
      <c r="F144" s="221" t="s">
        <v>412</v>
      </c>
      <c r="G144" s="219"/>
      <c r="H144" s="222">
        <v>37</v>
      </c>
      <c r="I144" s="223"/>
      <c r="J144" s="219"/>
      <c r="K144" s="219"/>
      <c r="L144" s="224"/>
      <c r="M144" s="225"/>
      <c r="N144" s="226"/>
      <c r="O144" s="226"/>
      <c r="P144" s="226"/>
      <c r="Q144" s="226"/>
      <c r="R144" s="226"/>
      <c r="S144" s="226"/>
      <c r="T144" s="227"/>
      <c r="AT144" s="228" t="s">
        <v>173</v>
      </c>
      <c r="AU144" s="228" t="s">
        <v>82</v>
      </c>
      <c r="AV144" s="12" t="s">
        <v>82</v>
      </c>
      <c r="AW144" s="12" t="s">
        <v>36</v>
      </c>
      <c r="AX144" s="12" t="s">
        <v>72</v>
      </c>
      <c r="AY144" s="228" t="s">
        <v>162</v>
      </c>
    </row>
    <row r="145" spans="2:65" s="13" customFormat="1">
      <c r="B145" s="229"/>
      <c r="C145" s="230"/>
      <c r="D145" s="231" t="s">
        <v>173</v>
      </c>
      <c r="E145" s="232" t="s">
        <v>21</v>
      </c>
      <c r="F145" s="233" t="s">
        <v>177</v>
      </c>
      <c r="G145" s="230"/>
      <c r="H145" s="234">
        <v>37</v>
      </c>
      <c r="I145" s="235"/>
      <c r="J145" s="230"/>
      <c r="K145" s="230"/>
      <c r="L145" s="236"/>
      <c r="M145" s="237"/>
      <c r="N145" s="238"/>
      <c r="O145" s="238"/>
      <c r="P145" s="238"/>
      <c r="Q145" s="238"/>
      <c r="R145" s="238"/>
      <c r="S145" s="238"/>
      <c r="T145" s="239"/>
      <c r="AT145" s="240" t="s">
        <v>173</v>
      </c>
      <c r="AU145" s="240" t="s">
        <v>82</v>
      </c>
      <c r="AV145" s="13" t="s">
        <v>169</v>
      </c>
      <c r="AW145" s="13" t="s">
        <v>36</v>
      </c>
      <c r="AX145" s="13" t="s">
        <v>80</v>
      </c>
      <c r="AY145" s="240" t="s">
        <v>162</v>
      </c>
    </row>
    <row r="146" spans="2:65" s="1" customFormat="1" ht="28.9" customHeight="1">
      <c r="B146" s="40"/>
      <c r="C146" s="192" t="s">
        <v>237</v>
      </c>
      <c r="D146" s="192" t="s">
        <v>164</v>
      </c>
      <c r="E146" s="193" t="s">
        <v>238</v>
      </c>
      <c r="F146" s="194" t="s">
        <v>239</v>
      </c>
      <c r="G146" s="195" t="s">
        <v>167</v>
      </c>
      <c r="H146" s="196">
        <v>7.4</v>
      </c>
      <c r="I146" s="197"/>
      <c r="J146" s="198">
        <f>ROUND(I146*H146,2)</f>
        <v>0</v>
      </c>
      <c r="K146" s="194" t="s">
        <v>168</v>
      </c>
      <c r="L146" s="60"/>
      <c r="M146" s="199" t="s">
        <v>21</v>
      </c>
      <c r="N146" s="200" t="s">
        <v>43</v>
      </c>
      <c r="O146" s="41"/>
      <c r="P146" s="201">
        <f>O146*H146</f>
        <v>0</v>
      </c>
      <c r="Q146" s="201">
        <v>0</v>
      </c>
      <c r="R146" s="201">
        <f>Q146*H146</f>
        <v>0</v>
      </c>
      <c r="S146" s="201">
        <v>0</v>
      </c>
      <c r="T146" s="202">
        <f>S146*H146</f>
        <v>0</v>
      </c>
      <c r="AR146" s="23" t="s">
        <v>169</v>
      </c>
      <c r="AT146" s="23" t="s">
        <v>164</v>
      </c>
      <c r="AU146" s="23" t="s">
        <v>82</v>
      </c>
      <c r="AY146" s="23" t="s">
        <v>162</v>
      </c>
      <c r="BE146" s="203">
        <f>IF(N146="základní",J146,0)</f>
        <v>0</v>
      </c>
      <c r="BF146" s="203">
        <f>IF(N146="snížená",J146,0)</f>
        <v>0</v>
      </c>
      <c r="BG146" s="203">
        <f>IF(N146="zákl. přenesená",J146,0)</f>
        <v>0</v>
      </c>
      <c r="BH146" s="203">
        <f>IF(N146="sníž. přenesená",J146,0)</f>
        <v>0</v>
      </c>
      <c r="BI146" s="203">
        <f>IF(N146="nulová",J146,0)</f>
        <v>0</v>
      </c>
      <c r="BJ146" s="23" t="s">
        <v>80</v>
      </c>
      <c r="BK146" s="203">
        <f>ROUND(I146*H146,2)</f>
        <v>0</v>
      </c>
      <c r="BL146" s="23" t="s">
        <v>169</v>
      </c>
      <c r="BM146" s="23" t="s">
        <v>1233</v>
      </c>
    </row>
    <row r="147" spans="2:65" s="1" customFormat="1" ht="229.5">
      <c r="B147" s="40"/>
      <c r="C147" s="62"/>
      <c r="D147" s="204" t="s">
        <v>171</v>
      </c>
      <c r="E147" s="62"/>
      <c r="F147" s="205" t="s">
        <v>234</v>
      </c>
      <c r="G147" s="62"/>
      <c r="H147" s="62"/>
      <c r="I147" s="162"/>
      <c r="J147" s="62"/>
      <c r="K147" s="62"/>
      <c r="L147" s="60"/>
      <c r="M147" s="206"/>
      <c r="N147" s="41"/>
      <c r="O147" s="41"/>
      <c r="P147" s="41"/>
      <c r="Q147" s="41"/>
      <c r="R147" s="41"/>
      <c r="S147" s="41"/>
      <c r="T147" s="77"/>
      <c r="AT147" s="23" t="s">
        <v>171</v>
      </c>
      <c r="AU147" s="23" t="s">
        <v>82</v>
      </c>
    </row>
    <row r="148" spans="2:65" s="11" customFormat="1">
      <c r="B148" s="207"/>
      <c r="C148" s="208"/>
      <c r="D148" s="204" t="s">
        <v>173</v>
      </c>
      <c r="E148" s="209" t="s">
        <v>21</v>
      </c>
      <c r="F148" s="210" t="s">
        <v>241</v>
      </c>
      <c r="G148" s="208"/>
      <c r="H148" s="211" t="s">
        <v>21</v>
      </c>
      <c r="I148" s="212"/>
      <c r="J148" s="208"/>
      <c r="K148" s="208"/>
      <c r="L148" s="213"/>
      <c r="M148" s="214"/>
      <c r="N148" s="215"/>
      <c r="O148" s="215"/>
      <c r="P148" s="215"/>
      <c r="Q148" s="215"/>
      <c r="R148" s="215"/>
      <c r="S148" s="215"/>
      <c r="T148" s="216"/>
      <c r="AT148" s="217" t="s">
        <v>173</v>
      </c>
      <c r="AU148" s="217" t="s">
        <v>82</v>
      </c>
      <c r="AV148" s="11" t="s">
        <v>80</v>
      </c>
      <c r="AW148" s="11" t="s">
        <v>36</v>
      </c>
      <c r="AX148" s="11" t="s">
        <v>72</v>
      </c>
      <c r="AY148" s="217" t="s">
        <v>162</v>
      </c>
    </row>
    <row r="149" spans="2:65" s="11" customFormat="1">
      <c r="B149" s="207"/>
      <c r="C149" s="208"/>
      <c r="D149" s="204" t="s">
        <v>173</v>
      </c>
      <c r="E149" s="209" t="s">
        <v>21</v>
      </c>
      <c r="F149" s="210" t="s">
        <v>228</v>
      </c>
      <c r="G149" s="208"/>
      <c r="H149" s="211" t="s">
        <v>21</v>
      </c>
      <c r="I149" s="212"/>
      <c r="J149" s="208"/>
      <c r="K149" s="208"/>
      <c r="L149" s="213"/>
      <c r="M149" s="214"/>
      <c r="N149" s="215"/>
      <c r="O149" s="215"/>
      <c r="P149" s="215"/>
      <c r="Q149" s="215"/>
      <c r="R149" s="215"/>
      <c r="S149" s="215"/>
      <c r="T149" s="216"/>
      <c r="AT149" s="217" t="s">
        <v>173</v>
      </c>
      <c r="AU149" s="217" t="s">
        <v>82</v>
      </c>
      <c r="AV149" s="11" t="s">
        <v>80</v>
      </c>
      <c r="AW149" s="11" t="s">
        <v>36</v>
      </c>
      <c r="AX149" s="11" t="s">
        <v>72</v>
      </c>
      <c r="AY149" s="217" t="s">
        <v>162</v>
      </c>
    </row>
    <row r="150" spans="2:65" s="12" customFormat="1">
      <c r="B150" s="218"/>
      <c r="C150" s="219"/>
      <c r="D150" s="204" t="s">
        <v>173</v>
      </c>
      <c r="E150" s="220" t="s">
        <v>21</v>
      </c>
      <c r="F150" s="221" t="s">
        <v>1234</v>
      </c>
      <c r="G150" s="219"/>
      <c r="H150" s="222">
        <v>7.4</v>
      </c>
      <c r="I150" s="223"/>
      <c r="J150" s="219"/>
      <c r="K150" s="219"/>
      <c r="L150" s="224"/>
      <c r="M150" s="225"/>
      <c r="N150" s="226"/>
      <c r="O150" s="226"/>
      <c r="P150" s="226"/>
      <c r="Q150" s="226"/>
      <c r="R150" s="226"/>
      <c r="S150" s="226"/>
      <c r="T150" s="227"/>
      <c r="AT150" s="228" t="s">
        <v>173</v>
      </c>
      <c r="AU150" s="228" t="s">
        <v>82</v>
      </c>
      <c r="AV150" s="12" t="s">
        <v>82</v>
      </c>
      <c r="AW150" s="12" t="s">
        <v>36</v>
      </c>
      <c r="AX150" s="12" t="s">
        <v>72</v>
      </c>
      <c r="AY150" s="228" t="s">
        <v>162</v>
      </c>
    </row>
    <row r="151" spans="2:65" s="13" customFormat="1">
      <c r="B151" s="229"/>
      <c r="C151" s="230"/>
      <c r="D151" s="231" t="s">
        <v>173</v>
      </c>
      <c r="E151" s="232" t="s">
        <v>21</v>
      </c>
      <c r="F151" s="233" t="s">
        <v>177</v>
      </c>
      <c r="G151" s="230"/>
      <c r="H151" s="234">
        <v>7.4</v>
      </c>
      <c r="I151" s="235"/>
      <c r="J151" s="230"/>
      <c r="K151" s="230"/>
      <c r="L151" s="236"/>
      <c r="M151" s="237"/>
      <c r="N151" s="238"/>
      <c r="O151" s="238"/>
      <c r="P151" s="238"/>
      <c r="Q151" s="238"/>
      <c r="R151" s="238"/>
      <c r="S151" s="238"/>
      <c r="T151" s="239"/>
      <c r="AT151" s="240" t="s">
        <v>173</v>
      </c>
      <c r="AU151" s="240" t="s">
        <v>82</v>
      </c>
      <c r="AV151" s="13" t="s">
        <v>169</v>
      </c>
      <c r="AW151" s="13" t="s">
        <v>36</v>
      </c>
      <c r="AX151" s="13" t="s">
        <v>80</v>
      </c>
      <c r="AY151" s="240" t="s">
        <v>162</v>
      </c>
    </row>
    <row r="152" spans="2:65" s="1" customFormat="1" ht="28.9" customHeight="1">
      <c r="B152" s="40"/>
      <c r="C152" s="192" t="s">
        <v>243</v>
      </c>
      <c r="D152" s="192" t="s">
        <v>164</v>
      </c>
      <c r="E152" s="193" t="s">
        <v>258</v>
      </c>
      <c r="F152" s="194" t="s">
        <v>259</v>
      </c>
      <c r="G152" s="195" t="s">
        <v>260</v>
      </c>
      <c r="H152" s="196">
        <v>19</v>
      </c>
      <c r="I152" s="197"/>
      <c r="J152" s="198">
        <f>ROUND(I152*H152,2)</f>
        <v>0</v>
      </c>
      <c r="K152" s="194" t="s">
        <v>168</v>
      </c>
      <c r="L152" s="60"/>
      <c r="M152" s="199" t="s">
        <v>21</v>
      </c>
      <c r="N152" s="200" t="s">
        <v>43</v>
      </c>
      <c r="O152" s="41"/>
      <c r="P152" s="201">
        <f>O152*H152</f>
        <v>0</v>
      </c>
      <c r="Q152" s="201">
        <v>6.9999999999999999E-4</v>
      </c>
      <c r="R152" s="201">
        <f>Q152*H152</f>
        <v>1.3299999999999999E-2</v>
      </c>
      <c r="S152" s="201">
        <v>0</v>
      </c>
      <c r="T152" s="202">
        <f>S152*H152</f>
        <v>0</v>
      </c>
      <c r="AR152" s="23" t="s">
        <v>169</v>
      </c>
      <c r="AT152" s="23" t="s">
        <v>164</v>
      </c>
      <c r="AU152" s="23" t="s">
        <v>82</v>
      </c>
      <c r="AY152" s="23" t="s">
        <v>162</v>
      </c>
      <c r="BE152" s="203">
        <f>IF(N152="základní",J152,0)</f>
        <v>0</v>
      </c>
      <c r="BF152" s="203">
        <f>IF(N152="snížená",J152,0)</f>
        <v>0</v>
      </c>
      <c r="BG152" s="203">
        <f>IF(N152="zákl. přenesená",J152,0)</f>
        <v>0</v>
      </c>
      <c r="BH152" s="203">
        <f>IF(N152="sníž. přenesená",J152,0)</f>
        <v>0</v>
      </c>
      <c r="BI152" s="203">
        <f>IF(N152="nulová",J152,0)</f>
        <v>0</v>
      </c>
      <c r="BJ152" s="23" t="s">
        <v>80</v>
      </c>
      <c r="BK152" s="203">
        <f>ROUND(I152*H152,2)</f>
        <v>0</v>
      </c>
      <c r="BL152" s="23" t="s">
        <v>169</v>
      </c>
      <c r="BM152" s="23" t="s">
        <v>1235</v>
      </c>
    </row>
    <row r="153" spans="2:65" s="1" customFormat="1" ht="81">
      <c r="B153" s="40"/>
      <c r="C153" s="62"/>
      <c r="D153" s="204" t="s">
        <v>171</v>
      </c>
      <c r="E153" s="62"/>
      <c r="F153" s="205" t="s">
        <v>262</v>
      </c>
      <c r="G153" s="62"/>
      <c r="H153" s="62"/>
      <c r="I153" s="162"/>
      <c r="J153" s="62"/>
      <c r="K153" s="62"/>
      <c r="L153" s="60"/>
      <c r="M153" s="206"/>
      <c r="N153" s="41"/>
      <c r="O153" s="41"/>
      <c r="P153" s="41"/>
      <c r="Q153" s="41"/>
      <c r="R153" s="41"/>
      <c r="S153" s="41"/>
      <c r="T153" s="77"/>
      <c r="AT153" s="23" t="s">
        <v>171</v>
      </c>
      <c r="AU153" s="23" t="s">
        <v>82</v>
      </c>
    </row>
    <row r="154" spans="2:65" s="11" customFormat="1">
      <c r="B154" s="207"/>
      <c r="C154" s="208"/>
      <c r="D154" s="204" t="s">
        <v>173</v>
      </c>
      <c r="E154" s="209" t="s">
        <v>21</v>
      </c>
      <c r="F154" s="210" t="s">
        <v>1223</v>
      </c>
      <c r="G154" s="208"/>
      <c r="H154" s="211" t="s">
        <v>21</v>
      </c>
      <c r="I154" s="212"/>
      <c r="J154" s="208"/>
      <c r="K154" s="208"/>
      <c r="L154" s="213"/>
      <c r="M154" s="214"/>
      <c r="N154" s="215"/>
      <c r="O154" s="215"/>
      <c r="P154" s="215"/>
      <c r="Q154" s="215"/>
      <c r="R154" s="215"/>
      <c r="S154" s="215"/>
      <c r="T154" s="216"/>
      <c r="AT154" s="217" t="s">
        <v>173</v>
      </c>
      <c r="AU154" s="217" t="s">
        <v>82</v>
      </c>
      <c r="AV154" s="11" t="s">
        <v>80</v>
      </c>
      <c r="AW154" s="11" t="s">
        <v>36</v>
      </c>
      <c r="AX154" s="11" t="s">
        <v>72</v>
      </c>
      <c r="AY154" s="217" t="s">
        <v>162</v>
      </c>
    </row>
    <row r="155" spans="2:65" s="12" customFormat="1">
      <c r="B155" s="218"/>
      <c r="C155" s="219"/>
      <c r="D155" s="204" t="s">
        <v>173</v>
      </c>
      <c r="E155" s="220" t="s">
        <v>21</v>
      </c>
      <c r="F155" s="221" t="s">
        <v>176</v>
      </c>
      <c r="G155" s="219"/>
      <c r="H155" s="222">
        <v>19</v>
      </c>
      <c r="I155" s="223"/>
      <c r="J155" s="219"/>
      <c r="K155" s="219"/>
      <c r="L155" s="224"/>
      <c r="M155" s="225"/>
      <c r="N155" s="226"/>
      <c r="O155" s="226"/>
      <c r="P155" s="226"/>
      <c r="Q155" s="226"/>
      <c r="R155" s="226"/>
      <c r="S155" s="226"/>
      <c r="T155" s="227"/>
      <c r="AT155" s="228" t="s">
        <v>173</v>
      </c>
      <c r="AU155" s="228" t="s">
        <v>82</v>
      </c>
      <c r="AV155" s="12" t="s">
        <v>82</v>
      </c>
      <c r="AW155" s="12" t="s">
        <v>36</v>
      </c>
      <c r="AX155" s="12" t="s">
        <v>72</v>
      </c>
      <c r="AY155" s="228" t="s">
        <v>162</v>
      </c>
    </row>
    <row r="156" spans="2:65" s="13" customFormat="1">
      <c r="B156" s="229"/>
      <c r="C156" s="230"/>
      <c r="D156" s="231" t="s">
        <v>173</v>
      </c>
      <c r="E156" s="232" t="s">
        <v>21</v>
      </c>
      <c r="F156" s="233" t="s">
        <v>177</v>
      </c>
      <c r="G156" s="230"/>
      <c r="H156" s="234">
        <v>19</v>
      </c>
      <c r="I156" s="235"/>
      <c r="J156" s="230"/>
      <c r="K156" s="230"/>
      <c r="L156" s="236"/>
      <c r="M156" s="237"/>
      <c r="N156" s="238"/>
      <c r="O156" s="238"/>
      <c r="P156" s="238"/>
      <c r="Q156" s="238"/>
      <c r="R156" s="238"/>
      <c r="S156" s="238"/>
      <c r="T156" s="239"/>
      <c r="AT156" s="240" t="s">
        <v>173</v>
      </c>
      <c r="AU156" s="240" t="s">
        <v>82</v>
      </c>
      <c r="AV156" s="13" t="s">
        <v>169</v>
      </c>
      <c r="AW156" s="13" t="s">
        <v>36</v>
      </c>
      <c r="AX156" s="13" t="s">
        <v>80</v>
      </c>
      <c r="AY156" s="240" t="s">
        <v>162</v>
      </c>
    </row>
    <row r="157" spans="2:65" s="1" customFormat="1" ht="28.9" customHeight="1">
      <c r="B157" s="40"/>
      <c r="C157" s="192" t="s">
        <v>250</v>
      </c>
      <c r="D157" s="192" t="s">
        <v>164</v>
      </c>
      <c r="E157" s="193" t="s">
        <v>264</v>
      </c>
      <c r="F157" s="194" t="s">
        <v>265</v>
      </c>
      <c r="G157" s="195" t="s">
        <v>260</v>
      </c>
      <c r="H157" s="196">
        <v>19</v>
      </c>
      <c r="I157" s="197"/>
      <c r="J157" s="198">
        <f>ROUND(I157*H157,2)</f>
        <v>0</v>
      </c>
      <c r="K157" s="194" t="s">
        <v>168</v>
      </c>
      <c r="L157" s="60"/>
      <c r="M157" s="199" t="s">
        <v>21</v>
      </c>
      <c r="N157" s="200" t="s">
        <v>43</v>
      </c>
      <c r="O157" s="41"/>
      <c r="P157" s="201">
        <f>O157*H157</f>
        <v>0</v>
      </c>
      <c r="Q157" s="201">
        <v>0</v>
      </c>
      <c r="R157" s="201">
        <f>Q157*H157</f>
        <v>0</v>
      </c>
      <c r="S157" s="201">
        <v>0</v>
      </c>
      <c r="T157" s="202">
        <f>S157*H157</f>
        <v>0</v>
      </c>
      <c r="AR157" s="23" t="s">
        <v>169</v>
      </c>
      <c r="AT157" s="23" t="s">
        <v>164</v>
      </c>
      <c r="AU157" s="23" t="s">
        <v>82</v>
      </c>
      <c r="AY157" s="23" t="s">
        <v>162</v>
      </c>
      <c r="BE157" s="203">
        <f>IF(N157="základní",J157,0)</f>
        <v>0</v>
      </c>
      <c r="BF157" s="203">
        <f>IF(N157="snížená",J157,0)</f>
        <v>0</v>
      </c>
      <c r="BG157" s="203">
        <f>IF(N157="zákl. přenesená",J157,0)</f>
        <v>0</v>
      </c>
      <c r="BH157" s="203">
        <f>IF(N157="sníž. přenesená",J157,0)</f>
        <v>0</v>
      </c>
      <c r="BI157" s="203">
        <f>IF(N157="nulová",J157,0)</f>
        <v>0</v>
      </c>
      <c r="BJ157" s="23" t="s">
        <v>80</v>
      </c>
      <c r="BK157" s="203">
        <f>ROUND(I157*H157,2)</f>
        <v>0</v>
      </c>
      <c r="BL157" s="23" t="s">
        <v>169</v>
      </c>
      <c r="BM157" s="23" t="s">
        <v>1236</v>
      </c>
    </row>
    <row r="158" spans="2:65" s="11" customFormat="1">
      <c r="B158" s="207"/>
      <c r="C158" s="208"/>
      <c r="D158" s="204" t="s">
        <v>173</v>
      </c>
      <c r="E158" s="209" t="s">
        <v>21</v>
      </c>
      <c r="F158" s="210" t="s">
        <v>1223</v>
      </c>
      <c r="G158" s="208"/>
      <c r="H158" s="211" t="s">
        <v>21</v>
      </c>
      <c r="I158" s="212"/>
      <c r="J158" s="208"/>
      <c r="K158" s="208"/>
      <c r="L158" s="213"/>
      <c r="M158" s="214"/>
      <c r="N158" s="215"/>
      <c r="O158" s="215"/>
      <c r="P158" s="215"/>
      <c r="Q158" s="215"/>
      <c r="R158" s="215"/>
      <c r="S158" s="215"/>
      <c r="T158" s="216"/>
      <c r="AT158" s="217" t="s">
        <v>173</v>
      </c>
      <c r="AU158" s="217" t="s">
        <v>82</v>
      </c>
      <c r="AV158" s="11" t="s">
        <v>80</v>
      </c>
      <c r="AW158" s="11" t="s">
        <v>36</v>
      </c>
      <c r="AX158" s="11" t="s">
        <v>72</v>
      </c>
      <c r="AY158" s="217" t="s">
        <v>162</v>
      </c>
    </row>
    <row r="159" spans="2:65" s="12" customFormat="1">
      <c r="B159" s="218"/>
      <c r="C159" s="219"/>
      <c r="D159" s="204" t="s">
        <v>173</v>
      </c>
      <c r="E159" s="220" t="s">
        <v>21</v>
      </c>
      <c r="F159" s="221" t="s">
        <v>176</v>
      </c>
      <c r="G159" s="219"/>
      <c r="H159" s="222">
        <v>19</v>
      </c>
      <c r="I159" s="223"/>
      <c r="J159" s="219"/>
      <c r="K159" s="219"/>
      <c r="L159" s="224"/>
      <c r="M159" s="225"/>
      <c r="N159" s="226"/>
      <c r="O159" s="226"/>
      <c r="P159" s="226"/>
      <c r="Q159" s="226"/>
      <c r="R159" s="226"/>
      <c r="S159" s="226"/>
      <c r="T159" s="227"/>
      <c r="AT159" s="228" t="s">
        <v>173</v>
      </c>
      <c r="AU159" s="228" t="s">
        <v>82</v>
      </c>
      <c r="AV159" s="12" t="s">
        <v>82</v>
      </c>
      <c r="AW159" s="12" t="s">
        <v>36</v>
      </c>
      <c r="AX159" s="12" t="s">
        <v>72</v>
      </c>
      <c r="AY159" s="228" t="s">
        <v>162</v>
      </c>
    </row>
    <row r="160" spans="2:65" s="13" customFormat="1">
      <c r="B160" s="229"/>
      <c r="C160" s="230"/>
      <c r="D160" s="231" t="s">
        <v>173</v>
      </c>
      <c r="E160" s="232" t="s">
        <v>21</v>
      </c>
      <c r="F160" s="233" t="s">
        <v>177</v>
      </c>
      <c r="G160" s="230"/>
      <c r="H160" s="234">
        <v>19</v>
      </c>
      <c r="I160" s="235"/>
      <c r="J160" s="230"/>
      <c r="K160" s="230"/>
      <c r="L160" s="236"/>
      <c r="M160" s="237"/>
      <c r="N160" s="238"/>
      <c r="O160" s="238"/>
      <c r="P160" s="238"/>
      <c r="Q160" s="238"/>
      <c r="R160" s="238"/>
      <c r="S160" s="238"/>
      <c r="T160" s="239"/>
      <c r="AT160" s="240" t="s">
        <v>173</v>
      </c>
      <c r="AU160" s="240" t="s">
        <v>82</v>
      </c>
      <c r="AV160" s="13" t="s">
        <v>169</v>
      </c>
      <c r="AW160" s="13" t="s">
        <v>36</v>
      </c>
      <c r="AX160" s="13" t="s">
        <v>80</v>
      </c>
      <c r="AY160" s="240" t="s">
        <v>162</v>
      </c>
    </row>
    <row r="161" spans="2:65" s="1" customFormat="1" ht="28.9" customHeight="1">
      <c r="B161" s="40"/>
      <c r="C161" s="192" t="s">
        <v>257</v>
      </c>
      <c r="D161" s="192" t="s">
        <v>164</v>
      </c>
      <c r="E161" s="193" t="s">
        <v>267</v>
      </c>
      <c r="F161" s="194" t="s">
        <v>268</v>
      </c>
      <c r="G161" s="195" t="s">
        <v>260</v>
      </c>
      <c r="H161" s="196">
        <v>19</v>
      </c>
      <c r="I161" s="197"/>
      <c r="J161" s="198">
        <f>ROUND(I161*H161,2)</f>
        <v>0</v>
      </c>
      <c r="K161" s="194" t="s">
        <v>168</v>
      </c>
      <c r="L161" s="60"/>
      <c r="M161" s="199" t="s">
        <v>21</v>
      </c>
      <c r="N161" s="200" t="s">
        <v>43</v>
      </c>
      <c r="O161" s="41"/>
      <c r="P161" s="201">
        <f>O161*H161</f>
        <v>0</v>
      </c>
      <c r="Q161" s="201">
        <v>7.9000000000000001E-4</v>
      </c>
      <c r="R161" s="201">
        <f>Q161*H161</f>
        <v>1.5010000000000001E-2</v>
      </c>
      <c r="S161" s="201">
        <v>0</v>
      </c>
      <c r="T161" s="202">
        <f>S161*H161</f>
        <v>0</v>
      </c>
      <c r="AR161" s="23" t="s">
        <v>169</v>
      </c>
      <c r="AT161" s="23" t="s">
        <v>164</v>
      </c>
      <c r="AU161" s="23" t="s">
        <v>82</v>
      </c>
      <c r="AY161" s="23" t="s">
        <v>162</v>
      </c>
      <c r="BE161" s="203">
        <f>IF(N161="základní",J161,0)</f>
        <v>0</v>
      </c>
      <c r="BF161" s="203">
        <f>IF(N161="snížená",J161,0)</f>
        <v>0</v>
      </c>
      <c r="BG161" s="203">
        <f>IF(N161="zákl. přenesená",J161,0)</f>
        <v>0</v>
      </c>
      <c r="BH161" s="203">
        <f>IF(N161="sníž. přenesená",J161,0)</f>
        <v>0</v>
      </c>
      <c r="BI161" s="203">
        <f>IF(N161="nulová",J161,0)</f>
        <v>0</v>
      </c>
      <c r="BJ161" s="23" t="s">
        <v>80</v>
      </c>
      <c r="BK161" s="203">
        <f>ROUND(I161*H161,2)</f>
        <v>0</v>
      </c>
      <c r="BL161" s="23" t="s">
        <v>169</v>
      </c>
      <c r="BM161" s="23" t="s">
        <v>1237</v>
      </c>
    </row>
    <row r="162" spans="2:65" s="1" customFormat="1" ht="40.5">
      <c r="B162" s="40"/>
      <c r="C162" s="62"/>
      <c r="D162" s="204" t="s">
        <v>171</v>
      </c>
      <c r="E162" s="62"/>
      <c r="F162" s="205" t="s">
        <v>270</v>
      </c>
      <c r="G162" s="62"/>
      <c r="H162" s="62"/>
      <c r="I162" s="162"/>
      <c r="J162" s="62"/>
      <c r="K162" s="62"/>
      <c r="L162" s="60"/>
      <c r="M162" s="206"/>
      <c r="N162" s="41"/>
      <c r="O162" s="41"/>
      <c r="P162" s="41"/>
      <c r="Q162" s="41"/>
      <c r="R162" s="41"/>
      <c r="S162" s="41"/>
      <c r="T162" s="77"/>
      <c r="AT162" s="23" t="s">
        <v>171</v>
      </c>
      <c r="AU162" s="23" t="s">
        <v>82</v>
      </c>
    </row>
    <row r="163" spans="2:65" s="11" customFormat="1">
      <c r="B163" s="207"/>
      <c r="C163" s="208"/>
      <c r="D163" s="204" t="s">
        <v>173</v>
      </c>
      <c r="E163" s="209" t="s">
        <v>21</v>
      </c>
      <c r="F163" s="210" t="s">
        <v>1223</v>
      </c>
      <c r="G163" s="208"/>
      <c r="H163" s="211" t="s">
        <v>21</v>
      </c>
      <c r="I163" s="212"/>
      <c r="J163" s="208"/>
      <c r="K163" s="208"/>
      <c r="L163" s="213"/>
      <c r="M163" s="214"/>
      <c r="N163" s="215"/>
      <c r="O163" s="215"/>
      <c r="P163" s="215"/>
      <c r="Q163" s="215"/>
      <c r="R163" s="215"/>
      <c r="S163" s="215"/>
      <c r="T163" s="216"/>
      <c r="AT163" s="217" t="s">
        <v>173</v>
      </c>
      <c r="AU163" s="217" t="s">
        <v>82</v>
      </c>
      <c r="AV163" s="11" t="s">
        <v>80</v>
      </c>
      <c r="AW163" s="11" t="s">
        <v>36</v>
      </c>
      <c r="AX163" s="11" t="s">
        <v>72</v>
      </c>
      <c r="AY163" s="217" t="s">
        <v>162</v>
      </c>
    </row>
    <row r="164" spans="2:65" s="12" customFormat="1">
      <c r="B164" s="218"/>
      <c r="C164" s="219"/>
      <c r="D164" s="204" t="s">
        <v>173</v>
      </c>
      <c r="E164" s="220" t="s">
        <v>21</v>
      </c>
      <c r="F164" s="221" t="s">
        <v>176</v>
      </c>
      <c r="G164" s="219"/>
      <c r="H164" s="222">
        <v>19</v>
      </c>
      <c r="I164" s="223"/>
      <c r="J164" s="219"/>
      <c r="K164" s="219"/>
      <c r="L164" s="224"/>
      <c r="M164" s="225"/>
      <c r="N164" s="226"/>
      <c r="O164" s="226"/>
      <c r="P164" s="226"/>
      <c r="Q164" s="226"/>
      <c r="R164" s="226"/>
      <c r="S164" s="226"/>
      <c r="T164" s="227"/>
      <c r="AT164" s="228" t="s">
        <v>173</v>
      </c>
      <c r="AU164" s="228" t="s">
        <v>82</v>
      </c>
      <c r="AV164" s="12" t="s">
        <v>82</v>
      </c>
      <c r="AW164" s="12" t="s">
        <v>36</v>
      </c>
      <c r="AX164" s="12" t="s">
        <v>72</v>
      </c>
      <c r="AY164" s="228" t="s">
        <v>162</v>
      </c>
    </row>
    <row r="165" spans="2:65" s="13" customFormat="1">
      <c r="B165" s="229"/>
      <c r="C165" s="230"/>
      <c r="D165" s="231" t="s">
        <v>173</v>
      </c>
      <c r="E165" s="232" t="s">
        <v>21</v>
      </c>
      <c r="F165" s="233" t="s">
        <v>177</v>
      </c>
      <c r="G165" s="230"/>
      <c r="H165" s="234">
        <v>19</v>
      </c>
      <c r="I165" s="235"/>
      <c r="J165" s="230"/>
      <c r="K165" s="230"/>
      <c r="L165" s="236"/>
      <c r="M165" s="237"/>
      <c r="N165" s="238"/>
      <c r="O165" s="238"/>
      <c r="P165" s="238"/>
      <c r="Q165" s="238"/>
      <c r="R165" s="238"/>
      <c r="S165" s="238"/>
      <c r="T165" s="239"/>
      <c r="AT165" s="240" t="s">
        <v>173</v>
      </c>
      <c r="AU165" s="240" t="s">
        <v>82</v>
      </c>
      <c r="AV165" s="13" t="s">
        <v>169</v>
      </c>
      <c r="AW165" s="13" t="s">
        <v>36</v>
      </c>
      <c r="AX165" s="13" t="s">
        <v>80</v>
      </c>
      <c r="AY165" s="240" t="s">
        <v>162</v>
      </c>
    </row>
    <row r="166" spans="2:65" s="1" customFormat="1" ht="28.9" customHeight="1">
      <c r="B166" s="40"/>
      <c r="C166" s="192" t="s">
        <v>263</v>
      </c>
      <c r="D166" s="192" t="s">
        <v>164</v>
      </c>
      <c r="E166" s="193" t="s">
        <v>272</v>
      </c>
      <c r="F166" s="194" t="s">
        <v>273</v>
      </c>
      <c r="G166" s="195" t="s">
        <v>260</v>
      </c>
      <c r="H166" s="196">
        <v>19</v>
      </c>
      <c r="I166" s="197"/>
      <c r="J166" s="198">
        <f>ROUND(I166*H166,2)</f>
        <v>0</v>
      </c>
      <c r="K166" s="194" t="s">
        <v>168</v>
      </c>
      <c r="L166" s="60"/>
      <c r="M166" s="199" t="s">
        <v>21</v>
      </c>
      <c r="N166" s="200" t="s">
        <v>43</v>
      </c>
      <c r="O166" s="41"/>
      <c r="P166" s="201">
        <f>O166*H166</f>
        <v>0</v>
      </c>
      <c r="Q166" s="201">
        <v>0</v>
      </c>
      <c r="R166" s="201">
        <f>Q166*H166</f>
        <v>0</v>
      </c>
      <c r="S166" s="201">
        <v>0</v>
      </c>
      <c r="T166" s="202">
        <f>S166*H166</f>
        <v>0</v>
      </c>
      <c r="AR166" s="23" t="s">
        <v>169</v>
      </c>
      <c r="AT166" s="23" t="s">
        <v>164</v>
      </c>
      <c r="AU166" s="23" t="s">
        <v>82</v>
      </c>
      <c r="AY166" s="23" t="s">
        <v>162</v>
      </c>
      <c r="BE166" s="203">
        <f>IF(N166="základní",J166,0)</f>
        <v>0</v>
      </c>
      <c r="BF166" s="203">
        <f>IF(N166="snížená",J166,0)</f>
        <v>0</v>
      </c>
      <c r="BG166" s="203">
        <f>IF(N166="zákl. přenesená",J166,0)</f>
        <v>0</v>
      </c>
      <c r="BH166" s="203">
        <f>IF(N166="sníž. přenesená",J166,0)</f>
        <v>0</v>
      </c>
      <c r="BI166" s="203">
        <f>IF(N166="nulová",J166,0)</f>
        <v>0</v>
      </c>
      <c r="BJ166" s="23" t="s">
        <v>80</v>
      </c>
      <c r="BK166" s="203">
        <f>ROUND(I166*H166,2)</f>
        <v>0</v>
      </c>
      <c r="BL166" s="23" t="s">
        <v>169</v>
      </c>
      <c r="BM166" s="23" t="s">
        <v>1238</v>
      </c>
    </row>
    <row r="167" spans="2:65" s="11" customFormat="1">
      <c r="B167" s="207"/>
      <c r="C167" s="208"/>
      <c r="D167" s="204" t="s">
        <v>173</v>
      </c>
      <c r="E167" s="209" t="s">
        <v>21</v>
      </c>
      <c r="F167" s="210" t="s">
        <v>1223</v>
      </c>
      <c r="G167" s="208"/>
      <c r="H167" s="211" t="s">
        <v>21</v>
      </c>
      <c r="I167" s="212"/>
      <c r="J167" s="208"/>
      <c r="K167" s="208"/>
      <c r="L167" s="213"/>
      <c r="M167" s="214"/>
      <c r="N167" s="215"/>
      <c r="O167" s="215"/>
      <c r="P167" s="215"/>
      <c r="Q167" s="215"/>
      <c r="R167" s="215"/>
      <c r="S167" s="215"/>
      <c r="T167" s="216"/>
      <c r="AT167" s="217" t="s">
        <v>173</v>
      </c>
      <c r="AU167" s="217" t="s">
        <v>82</v>
      </c>
      <c r="AV167" s="11" t="s">
        <v>80</v>
      </c>
      <c r="AW167" s="11" t="s">
        <v>36</v>
      </c>
      <c r="AX167" s="11" t="s">
        <v>72</v>
      </c>
      <c r="AY167" s="217" t="s">
        <v>162</v>
      </c>
    </row>
    <row r="168" spans="2:65" s="12" customFormat="1">
      <c r="B168" s="218"/>
      <c r="C168" s="219"/>
      <c r="D168" s="204" t="s">
        <v>173</v>
      </c>
      <c r="E168" s="220" t="s">
        <v>21</v>
      </c>
      <c r="F168" s="221" t="s">
        <v>176</v>
      </c>
      <c r="G168" s="219"/>
      <c r="H168" s="222">
        <v>19</v>
      </c>
      <c r="I168" s="223"/>
      <c r="J168" s="219"/>
      <c r="K168" s="219"/>
      <c r="L168" s="224"/>
      <c r="M168" s="225"/>
      <c r="N168" s="226"/>
      <c r="O168" s="226"/>
      <c r="P168" s="226"/>
      <c r="Q168" s="226"/>
      <c r="R168" s="226"/>
      <c r="S168" s="226"/>
      <c r="T168" s="227"/>
      <c r="AT168" s="228" t="s">
        <v>173</v>
      </c>
      <c r="AU168" s="228" t="s">
        <v>82</v>
      </c>
      <c r="AV168" s="12" t="s">
        <v>82</v>
      </c>
      <c r="AW168" s="12" t="s">
        <v>36</v>
      </c>
      <c r="AX168" s="12" t="s">
        <v>72</v>
      </c>
      <c r="AY168" s="228" t="s">
        <v>162</v>
      </c>
    </row>
    <row r="169" spans="2:65" s="13" customFormat="1">
      <c r="B169" s="229"/>
      <c r="C169" s="230"/>
      <c r="D169" s="231" t="s">
        <v>173</v>
      </c>
      <c r="E169" s="232" t="s">
        <v>21</v>
      </c>
      <c r="F169" s="233" t="s">
        <v>177</v>
      </c>
      <c r="G169" s="230"/>
      <c r="H169" s="234">
        <v>19</v>
      </c>
      <c r="I169" s="235"/>
      <c r="J169" s="230"/>
      <c r="K169" s="230"/>
      <c r="L169" s="236"/>
      <c r="M169" s="237"/>
      <c r="N169" s="238"/>
      <c r="O169" s="238"/>
      <c r="P169" s="238"/>
      <c r="Q169" s="238"/>
      <c r="R169" s="238"/>
      <c r="S169" s="238"/>
      <c r="T169" s="239"/>
      <c r="AT169" s="240" t="s">
        <v>173</v>
      </c>
      <c r="AU169" s="240" t="s">
        <v>82</v>
      </c>
      <c r="AV169" s="13" t="s">
        <v>169</v>
      </c>
      <c r="AW169" s="13" t="s">
        <v>36</v>
      </c>
      <c r="AX169" s="13" t="s">
        <v>80</v>
      </c>
      <c r="AY169" s="240" t="s">
        <v>162</v>
      </c>
    </row>
    <row r="170" spans="2:65" s="1" customFormat="1" ht="28.9" customHeight="1">
      <c r="B170" s="40"/>
      <c r="C170" s="192" t="s">
        <v>10</v>
      </c>
      <c r="D170" s="192" t="s">
        <v>164</v>
      </c>
      <c r="E170" s="193" t="s">
        <v>284</v>
      </c>
      <c r="F170" s="194" t="s">
        <v>285</v>
      </c>
      <c r="G170" s="195" t="s">
        <v>278</v>
      </c>
      <c r="H170" s="196">
        <v>119</v>
      </c>
      <c r="I170" s="197"/>
      <c r="J170" s="198">
        <f>ROUND(I170*H170,2)</f>
        <v>0</v>
      </c>
      <c r="K170" s="194" t="s">
        <v>168</v>
      </c>
      <c r="L170" s="60"/>
      <c r="M170" s="199" t="s">
        <v>21</v>
      </c>
      <c r="N170" s="200" t="s">
        <v>43</v>
      </c>
      <c r="O170" s="41"/>
      <c r="P170" s="201">
        <f>O170*H170</f>
        <v>0</v>
      </c>
      <c r="Q170" s="201">
        <v>1.9E-2</v>
      </c>
      <c r="R170" s="201">
        <f>Q170*H170</f>
        <v>2.2610000000000001</v>
      </c>
      <c r="S170" s="201">
        <v>0</v>
      </c>
      <c r="T170" s="202">
        <f>S170*H170</f>
        <v>0</v>
      </c>
      <c r="AR170" s="23" t="s">
        <v>169</v>
      </c>
      <c r="AT170" s="23" t="s">
        <v>164</v>
      </c>
      <c r="AU170" s="23" t="s">
        <v>82</v>
      </c>
      <c r="AY170" s="23" t="s">
        <v>162</v>
      </c>
      <c r="BE170" s="203">
        <f>IF(N170="základní",J170,0)</f>
        <v>0</v>
      </c>
      <c r="BF170" s="203">
        <f>IF(N170="snížená",J170,0)</f>
        <v>0</v>
      </c>
      <c r="BG170" s="203">
        <f>IF(N170="zákl. přenesená",J170,0)</f>
        <v>0</v>
      </c>
      <c r="BH170" s="203">
        <f>IF(N170="sníž. přenesená",J170,0)</f>
        <v>0</v>
      </c>
      <c r="BI170" s="203">
        <f>IF(N170="nulová",J170,0)</f>
        <v>0</v>
      </c>
      <c r="BJ170" s="23" t="s">
        <v>80</v>
      </c>
      <c r="BK170" s="203">
        <f>ROUND(I170*H170,2)</f>
        <v>0</v>
      </c>
      <c r="BL170" s="23" t="s">
        <v>169</v>
      </c>
      <c r="BM170" s="23" t="s">
        <v>1239</v>
      </c>
    </row>
    <row r="171" spans="2:65" s="1" customFormat="1" ht="67.5">
      <c r="B171" s="40"/>
      <c r="C171" s="62"/>
      <c r="D171" s="204" t="s">
        <v>171</v>
      </c>
      <c r="E171" s="62"/>
      <c r="F171" s="205" t="s">
        <v>280</v>
      </c>
      <c r="G171" s="62"/>
      <c r="H171" s="62"/>
      <c r="I171" s="162"/>
      <c r="J171" s="62"/>
      <c r="K171" s="62"/>
      <c r="L171" s="60"/>
      <c r="M171" s="206"/>
      <c r="N171" s="41"/>
      <c r="O171" s="41"/>
      <c r="P171" s="41"/>
      <c r="Q171" s="41"/>
      <c r="R171" s="41"/>
      <c r="S171" s="41"/>
      <c r="T171" s="77"/>
      <c r="AT171" s="23" t="s">
        <v>171</v>
      </c>
      <c r="AU171" s="23" t="s">
        <v>82</v>
      </c>
    </row>
    <row r="172" spans="2:65" s="11" customFormat="1">
      <c r="B172" s="207"/>
      <c r="C172" s="208"/>
      <c r="D172" s="204" t="s">
        <v>173</v>
      </c>
      <c r="E172" s="209" t="s">
        <v>21</v>
      </c>
      <c r="F172" s="210" t="s">
        <v>1223</v>
      </c>
      <c r="G172" s="208"/>
      <c r="H172" s="211" t="s">
        <v>21</v>
      </c>
      <c r="I172" s="212"/>
      <c r="J172" s="208"/>
      <c r="K172" s="208"/>
      <c r="L172" s="213"/>
      <c r="M172" s="214"/>
      <c r="N172" s="215"/>
      <c r="O172" s="215"/>
      <c r="P172" s="215"/>
      <c r="Q172" s="215"/>
      <c r="R172" s="215"/>
      <c r="S172" s="215"/>
      <c r="T172" s="216"/>
      <c r="AT172" s="217" t="s">
        <v>173</v>
      </c>
      <c r="AU172" s="217" t="s">
        <v>82</v>
      </c>
      <c r="AV172" s="11" t="s">
        <v>80</v>
      </c>
      <c r="AW172" s="11" t="s">
        <v>36</v>
      </c>
      <c r="AX172" s="11" t="s">
        <v>72</v>
      </c>
      <c r="AY172" s="217" t="s">
        <v>162</v>
      </c>
    </row>
    <row r="173" spans="2:65" s="11" customFormat="1">
      <c r="B173" s="207"/>
      <c r="C173" s="208"/>
      <c r="D173" s="204" t="s">
        <v>173</v>
      </c>
      <c r="E173" s="209" t="s">
        <v>21</v>
      </c>
      <c r="F173" s="210" t="s">
        <v>1240</v>
      </c>
      <c r="G173" s="208"/>
      <c r="H173" s="211" t="s">
        <v>21</v>
      </c>
      <c r="I173" s="212"/>
      <c r="J173" s="208"/>
      <c r="K173" s="208"/>
      <c r="L173" s="213"/>
      <c r="M173" s="214"/>
      <c r="N173" s="215"/>
      <c r="O173" s="215"/>
      <c r="P173" s="215"/>
      <c r="Q173" s="215"/>
      <c r="R173" s="215"/>
      <c r="S173" s="215"/>
      <c r="T173" s="216"/>
      <c r="AT173" s="217" t="s">
        <v>173</v>
      </c>
      <c r="AU173" s="217" t="s">
        <v>82</v>
      </c>
      <c r="AV173" s="11" t="s">
        <v>80</v>
      </c>
      <c r="AW173" s="11" t="s">
        <v>36</v>
      </c>
      <c r="AX173" s="11" t="s">
        <v>72</v>
      </c>
      <c r="AY173" s="217" t="s">
        <v>162</v>
      </c>
    </row>
    <row r="174" spans="2:65" s="12" customFormat="1">
      <c r="B174" s="218"/>
      <c r="C174" s="219"/>
      <c r="D174" s="204" t="s">
        <v>173</v>
      </c>
      <c r="E174" s="220" t="s">
        <v>21</v>
      </c>
      <c r="F174" s="221" t="s">
        <v>1241</v>
      </c>
      <c r="G174" s="219"/>
      <c r="H174" s="222">
        <v>59</v>
      </c>
      <c r="I174" s="223"/>
      <c r="J174" s="219"/>
      <c r="K174" s="219"/>
      <c r="L174" s="224"/>
      <c r="M174" s="225"/>
      <c r="N174" s="226"/>
      <c r="O174" s="226"/>
      <c r="P174" s="226"/>
      <c r="Q174" s="226"/>
      <c r="R174" s="226"/>
      <c r="S174" s="226"/>
      <c r="T174" s="227"/>
      <c r="AT174" s="228" t="s">
        <v>173</v>
      </c>
      <c r="AU174" s="228" t="s">
        <v>82</v>
      </c>
      <c r="AV174" s="12" t="s">
        <v>82</v>
      </c>
      <c r="AW174" s="12" t="s">
        <v>36</v>
      </c>
      <c r="AX174" s="12" t="s">
        <v>72</v>
      </c>
      <c r="AY174" s="228" t="s">
        <v>162</v>
      </c>
    </row>
    <row r="175" spans="2:65" s="12" customFormat="1">
      <c r="B175" s="218"/>
      <c r="C175" s="219"/>
      <c r="D175" s="204" t="s">
        <v>173</v>
      </c>
      <c r="E175" s="220" t="s">
        <v>21</v>
      </c>
      <c r="F175" s="221" t="s">
        <v>1242</v>
      </c>
      <c r="G175" s="219"/>
      <c r="H175" s="222">
        <v>60</v>
      </c>
      <c r="I175" s="223"/>
      <c r="J175" s="219"/>
      <c r="K175" s="219"/>
      <c r="L175" s="224"/>
      <c r="M175" s="225"/>
      <c r="N175" s="226"/>
      <c r="O175" s="226"/>
      <c r="P175" s="226"/>
      <c r="Q175" s="226"/>
      <c r="R175" s="226"/>
      <c r="S175" s="226"/>
      <c r="T175" s="227"/>
      <c r="AT175" s="228" t="s">
        <v>173</v>
      </c>
      <c r="AU175" s="228" t="s">
        <v>82</v>
      </c>
      <c r="AV175" s="12" t="s">
        <v>82</v>
      </c>
      <c r="AW175" s="12" t="s">
        <v>36</v>
      </c>
      <c r="AX175" s="12" t="s">
        <v>72</v>
      </c>
      <c r="AY175" s="228" t="s">
        <v>162</v>
      </c>
    </row>
    <row r="176" spans="2:65" s="13" customFormat="1">
      <c r="B176" s="229"/>
      <c r="C176" s="230"/>
      <c r="D176" s="231" t="s">
        <v>173</v>
      </c>
      <c r="E176" s="232" t="s">
        <v>21</v>
      </c>
      <c r="F176" s="233" t="s">
        <v>177</v>
      </c>
      <c r="G176" s="230"/>
      <c r="H176" s="234">
        <v>119</v>
      </c>
      <c r="I176" s="235"/>
      <c r="J176" s="230"/>
      <c r="K176" s="230"/>
      <c r="L176" s="236"/>
      <c r="M176" s="237"/>
      <c r="N176" s="238"/>
      <c r="O176" s="238"/>
      <c r="P176" s="238"/>
      <c r="Q176" s="238"/>
      <c r="R176" s="238"/>
      <c r="S176" s="238"/>
      <c r="T176" s="239"/>
      <c r="AT176" s="240" t="s">
        <v>173</v>
      </c>
      <c r="AU176" s="240" t="s">
        <v>82</v>
      </c>
      <c r="AV176" s="13" t="s">
        <v>169</v>
      </c>
      <c r="AW176" s="13" t="s">
        <v>36</v>
      </c>
      <c r="AX176" s="13" t="s">
        <v>80</v>
      </c>
      <c r="AY176" s="240" t="s">
        <v>162</v>
      </c>
    </row>
    <row r="177" spans="2:65" s="1" customFormat="1" ht="20.45" customHeight="1">
      <c r="B177" s="40"/>
      <c r="C177" s="192" t="s">
        <v>271</v>
      </c>
      <c r="D177" s="192" t="s">
        <v>164</v>
      </c>
      <c r="E177" s="193" t="s">
        <v>290</v>
      </c>
      <c r="F177" s="194" t="s">
        <v>291</v>
      </c>
      <c r="G177" s="195" t="s">
        <v>278</v>
      </c>
      <c r="H177" s="196">
        <v>135</v>
      </c>
      <c r="I177" s="197"/>
      <c r="J177" s="198">
        <f>ROUND(I177*H177,2)</f>
        <v>0</v>
      </c>
      <c r="K177" s="194" t="s">
        <v>21</v>
      </c>
      <c r="L177" s="60"/>
      <c r="M177" s="199" t="s">
        <v>21</v>
      </c>
      <c r="N177" s="200" t="s">
        <v>43</v>
      </c>
      <c r="O177" s="41"/>
      <c r="P177" s="201">
        <f>O177*H177</f>
        <v>0</v>
      </c>
      <c r="Q177" s="201">
        <v>1.7149999999999999E-2</v>
      </c>
      <c r="R177" s="201">
        <f>Q177*H177</f>
        <v>2.3152499999999998</v>
      </c>
      <c r="S177" s="201">
        <v>0</v>
      </c>
      <c r="T177" s="202">
        <f>S177*H177</f>
        <v>0</v>
      </c>
      <c r="AR177" s="23" t="s">
        <v>169</v>
      </c>
      <c r="AT177" s="23" t="s">
        <v>164</v>
      </c>
      <c r="AU177" s="23" t="s">
        <v>82</v>
      </c>
      <c r="AY177" s="23" t="s">
        <v>162</v>
      </c>
      <c r="BE177" s="203">
        <f>IF(N177="základní",J177,0)</f>
        <v>0</v>
      </c>
      <c r="BF177" s="203">
        <f>IF(N177="snížená",J177,0)</f>
        <v>0</v>
      </c>
      <c r="BG177" s="203">
        <f>IF(N177="zákl. přenesená",J177,0)</f>
        <v>0</v>
      </c>
      <c r="BH177" s="203">
        <f>IF(N177="sníž. přenesená",J177,0)</f>
        <v>0</v>
      </c>
      <c r="BI177" s="203">
        <f>IF(N177="nulová",J177,0)</f>
        <v>0</v>
      </c>
      <c r="BJ177" s="23" t="s">
        <v>80</v>
      </c>
      <c r="BK177" s="203">
        <f>ROUND(I177*H177,2)</f>
        <v>0</v>
      </c>
      <c r="BL177" s="23" t="s">
        <v>169</v>
      </c>
      <c r="BM177" s="23" t="s">
        <v>1243</v>
      </c>
    </row>
    <row r="178" spans="2:65" s="11" customFormat="1">
      <c r="B178" s="207"/>
      <c r="C178" s="208"/>
      <c r="D178" s="204" t="s">
        <v>173</v>
      </c>
      <c r="E178" s="209" t="s">
        <v>21</v>
      </c>
      <c r="F178" s="210" t="s">
        <v>1223</v>
      </c>
      <c r="G178" s="208"/>
      <c r="H178" s="211" t="s">
        <v>21</v>
      </c>
      <c r="I178" s="212"/>
      <c r="J178" s="208"/>
      <c r="K178" s="208"/>
      <c r="L178" s="213"/>
      <c r="M178" s="214"/>
      <c r="N178" s="215"/>
      <c r="O178" s="215"/>
      <c r="P178" s="215"/>
      <c r="Q178" s="215"/>
      <c r="R178" s="215"/>
      <c r="S178" s="215"/>
      <c r="T178" s="216"/>
      <c r="AT178" s="217" t="s">
        <v>173</v>
      </c>
      <c r="AU178" s="217" t="s">
        <v>82</v>
      </c>
      <c r="AV178" s="11" t="s">
        <v>80</v>
      </c>
      <c r="AW178" s="11" t="s">
        <v>36</v>
      </c>
      <c r="AX178" s="11" t="s">
        <v>72</v>
      </c>
      <c r="AY178" s="217" t="s">
        <v>162</v>
      </c>
    </row>
    <row r="179" spans="2:65" s="11" customFormat="1">
      <c r="B179" s="207"/>
      <c r="C179" s="208"/>
      <c r="D179" s="204" t="s">
        <v>173</v>
      </c>
      <c r="E179" s="209" t="s">
        <v>21</v>
      </c>
      <c r="F179" s="210" t="s">
        <v>293</v>
      </c>
      <c r="G179" s="208"/>
      <c r="H179" s="211" t="s">
        <v>21</v>
      </c>
      <c r="I179" s="212"/>
      <c r="J179" s="208"/>
      <c r="K179" s="208"/>
      <c r="L179" s="213"/>
      <c r="M179" s="214"/>
      <c r="N179" s="215"/>
      <c r="O179" s="215"/>
      <c r="P179" s="215"/>
      <c r="Q179" s="215"/>
      <c r="R179" s="215"/>
      <c r="S179" s="215"/>
      <c r="T179" s="216"/>
      <c r="AT179" s="217" t="s">
        <v>173</v>
      </c>
      <c r="AU179" s="217" t="s">
        <v>82</v>
      </c>
      <c r="AV179" s="11" t="s">
        <v>80</v>
      </c>
      <c r="AW179" s="11" t="s">
        <v>36</v>
      </c>
      <c r="AX179" s="11" t="s">
        <v>72</v>
      </c>
      <c r="AY179" s="217" t="s">
        <v>162</v>
      </c>
    </row>
    <row r="180" spans="2:65" s="12" customFormat="1">
      <c r="B180" s="218"/>
      <c r="C180" s="219"/>
      <c r="D180" s="204" t="s">
        <v>173</v>
      </c>
      <c r="E180" s="220" t="s">
        <v>21</v>
      </c>
      <c r="F180" s="221" t="s">
        <v>1244</v>
      </c>
      <c r="G180" s="219"/>
      <c r="H180" s="222">
        <v>135</v>
      </c>
      <c r="I180" s="223"/>
      <c r="J180" s="219"/>
      <c r="K180" s="219"/>
      <c r="L180" s="224"/>
      <c r="M180" s="225"/>
      <c r="N180" s="226"/>
      <c r="O180" s="226"/>
      <c r="P180" s="226"/>
      <c r="Q180" s="226"/>
      <c r="R180" s="226"/>
      <c r="S180" s="226"/>
      <c r="T180" s="227"/>
      <c r="AT180" s="228" t="s">
        <v>173</v>
      </c>
      <c r="AU180" s="228" t="s">
        <v>82</v>
      </c>
      <c r="AV180" s="12" t="s">
        <v>82</v>
      </c>
      <c r="AW180" s="12" t="s">
        <v>36</v>
      </c>
      <c r="AX180" s="12" t="s">
        <v>72</v>
      </c>
      <c r="AY180" s="228" t="s">
        <v>162</v>
      </c>
    </row>
    <row r="181" spans="2:65" s="13" customFormat="1">
      <c r="B181" s="229"/>
      <c r="C181" s="230"/>
      <c r="D181" s="231" t="s">
        <v>173</v>
      </c>
      <c r="E181" s="232" t="s">
        <v>21</v>
      </c>
      <c r="F181" s="233" t="s">
        <v>177</v>
      </c>
      <c r="G181" s="230"/>
      <c r="H181" s="234">
        <v>135</v>
      </c>
      <c r="I181" s="235"/>
      <c r="J181" s="230"/>
      <c r="K181" s="230"/>
      <c r="L181" s="236"/>
      <c r="M181" s="237"/>
      <c r="N181" s="238"/>
      <c r="O181" s="238"/>
      <c r="P181" s="238"/>
      <c r="Q181" s="238"/>
      <c r="R181" s="238"/>
      <c r="S181" s="238"/>
      <c r="T181" s="239"/>
      <c r="AT181" s="240" t="s">
        <v>173</v>
      </c>
      <c r="AU181" s="240" t="s">
        <v>82</v>
      </c>
      <c r="AV181" s="13" t="s">
        <v>169</v>
      </c>
      <c r="AW181" s="13" t="s">
        <v>36</v>
      </c>
      <c r="AX181" s="13" t="s">
        <v>80</v>
      </c>
      <c r="AY181" s="240" t="s">
        <v>162</v>
      </c>
    </row>
    <row r="182" spans="2:65" s="1" customFormat="1" ht="40.15" customHeight="1">
      <c r="B182" s="40"/>
      <c r="C182" s="192" t="s">
        <v>275</v>
      </c>
      <c r="D182" s="192" t="s">
        <v>164</v>
      </c>
      <c r="E182" s="193" t="s">
        <v>300</v>
      </c>
      <c r="F182" s="194" t="s">
        <v>301</v>
      </c>
      <c r="G182" s="195" t="s">
        <v>167</v>
      </c>
      <c r="H182" s="196">
        <v>56.25</v>
      </c>
      <c r="I182" s="197"/>
      <c r="J182" s="198">
        <f>ROUND(I182*H182,2)</f>
        <v>0</v>
      </c>
      <c r="K182" s="194" t="s">
        <v>168</v>
      </c>
      <c r="L182" s="60"/>
      <c r="M182" s="199" t="s">
        <v>21</v>
      </c>
      <c r="N182" s="200" t="s">
        <v>43</v>
      </c>
      <c r="O182" s="41"/>
      <c r="P182" s="201">
        <f>O182*H182</f>
        <v>0</v>
      </c>
      <c r="Q182" s="201">
        <v>0</v>
      </c>
      <c r="R182" s="201">
        <f>Q182*H182</f>
        <v>0</v>
      </c>
      <c r="S182" s="201">
        <v>0</v>
      </c>
      <c r="T182" s="202">
        <f>S182*H182</f>
        <v>0</v>
      </c>
      <c r="AR182" s="23" t="s">
        <v>169</v>
      </c>
      <c r="AT182" s="23" t="s">
        <v>164</v>
      </c>
      <c r="AU182" s="23" t="s">
        <v>82</v>
      </c>
      <c r="AY182" s="23" t="s">
        <v>162</v>
      </c>
      <c r="BE182" s="203">
        <f>IF(N182="základní",J182,0)</f>
        <v>0</v>
      </c>
      <c r="BF182" s="203">
        <f>IF(N182="snížená",J182,0)</f>
        <v>0</v>
      </c>
      <c r="BG182" s="203">
        <f>IF(N182="zákl. přenesená",J182,0)</f>
        <v>0</v>
      </c>
      <c r="BH182" s="203">
        <f>IF(N182="sníž. přenesená",J182,0)</f>
        <v>0</v>
      </c>
      <c r="BI182" s="203">
        <f>IF(N182="nulová",J182,0)</f>
        <v>0</v>
      </c>
      <c r="BJ182" s="23" t="s">
        <v>80</v>
      </c>
      <c r="BK182" s="203">
        <f>ROUND(I182*H182,2)</f>
        <v>0</v>
      </c>
      <c r="BL182" s="23" t="s">
        <v>169</v>
      </c>
      <c r="BM182" s="23" t="s">
        <v>1245</v>
      </c>
    </row>
    <row r="183" spans="2:65" s="1" customFormat="1" ht="229.5">
      <c r="B183" s="40"/>
      <c r="C183" s="62"/>
      <c r="D183" s="204" t="s">
        <v>171</v>
      </c>
      <c r="E183" s="62"/>
      <c r="F183" s="205" t="s">
        <v>303</v>
      </c>
      <c r="G183" s="62"/>
      <c r="H183" s="62"/>
      <c r="I183" s="162"/>
      <c r="J183" s="62"/>
      <c r="K183" s="62"/>
      <c r="L183" s="60"/>
      <c r="M183" s="206"/>
      <c r="N183" s="41"/>
      <c r="O183" s="41"/>
      <c r="P183" s="41"/>
      <c r="Q183" s="41"/>
      <c r="R183" s="41"/>
      <c r="S183" s="41"/>
      <c r="T183" s="77"/>
      <c r="AT183" s="23" t="s">
        <v>171</v>
      </c>
      <c r="AU183" s="23" t="s">
        <v>82</v>
      </c>
    </row>
    <row r="184" spans="2:65" s="11" customFormat="1">
      <c r="B184" s="207"/>
      <c r="C184" s="208"/>
      <c r="D184" s="204" t="s">
        <v>173</v>
      </c>
      <c r="E184" s="209" t="s">
        <v>21</v>
      </c>
      <c r="F184" s="210" t="s">
        <v>1223</v>
      </c>
      <c r="G184" s="208"/>
      <c r="H184" s="211" t="s">
        <v>21</v>
      </c>
      <c r="I184" s="212"/>
      <c r="J184" s="208"/>
      <c r="K184" s="208"/>
      <c r="L184" s="213"/>
      <c r="M184" s="214"/>
      <c r="N184" s="215"/>
      <c r="O184" s="215"/>
      <c r="P184" s="215"/>
      <c r="Q184" s="215"/>
      <c r="R184" s="215"/>
      <c r="S184" s="215"/>
      <c r="T184" s="216"/>
      <c r="AT184" s="217" t="s">
        <v>173</v>
      </c>
      <c r="AU184" s="217" t="s">
        <v>82</v>
      </c>
      <c r="AV184" s="11" t="s">
        <v>80</v>
      </c>
      <c r="AW184" s="11" t="s">
        <v>36</v>
      </c>
      <c r="AX184" s="11" t="s">
        <v>72</v>
      </c>
      <c r="AY184" s="217" t="s">
        <v>162</v>
      </c>
    </row>
    <row r="185" spans="2:65" s="11" customFormat="1">
      <c r="B185" s="207"/>
      <c r="C185" s="208"/>
      <c r="D185" s="204" t="s">
        <v>173</v>
      </c>
      <c r="E185" s="209" t="s">
        <v>21</v>
      </c>
      <c r="F185" s="210" t="s">
        <v>304</v>
      </c>
      <c r="G185" s="208"/>
      <c r="H185" s="211" t="s">
        <v>21</v>
      </c>
      <c r="I185" s="212"/>
      <c r="J185" s="208"/>
      <c r="K185" s="208"/>
      <c r="L185" s="213"/>
      <c r="M185" s="214"/>
      <c r="N185" s="215"/>
      <c r="O185" s="215"/>
      <c r="P185" s="215"/>
      <c r="Q185" s="215"/>
      <c r="R185" s="215"/>
      <c r="S185" s="215"/>
      <c r="T185" s="216"/>
      <c r="AT185" s="217" t="s">
        <v>173</v>
      </c>
      <c r="AU185" s="217" t="s">
        <v>82</v>
      </c>
      <c r="AV185" s="11" t="s">
        <v>80</v>
      </c>
      <c r="AW185" s="11" t="s">
        <v>36</v>
      </c>
      <c r="AX185" s="11" t="s">
        <v>72</v>
      </c>
      <c r="AY185" s="217" t="s">
        <v>162</v>
      </c>
    </row>
    <row r="186" spans="2:65" s="12" customFormat="1">
      <c r="B186" s="218"/>
      <c r="C186" s="219"/>
      <c r="D186" s="204" t="s">
        <v>173</v>
      </c>
      <c r="E186" s="220" t="s">
        <v>21</v>
      </c>
      <c r="F186" s="221" t="s">
        <v>305</v>
      </c>
      <c r="G186" s="219"/>
      <c r="H186" s="222">
        <v>56.25</v>
      </c>
      <c r="I186" s="223"/>
      <c r="J186" s="219"/>
      <c r="K186" s="219"/>
      <c r="L186" s="224"/>
      <c r="M186" s="225"/>
      <c r="N186" s="226"/>
      <c r="O186" s="226"/>
      <c r="P186" s="226"/>
      <c r="Q186" s="226"/>
      <c r="R186" s="226"/>
      <c r="S186" s="226"/>
      <c r="T186" s="227"/>
      <c r="AT186" s="228" t="s">
        <v>173</v>
      </c>
      <c r="AU186" s="228" t="s">
        <v>82</v>
      </c>
      <c r="AV186" s="12" t="s">
        <v>82</v>
      </c>
      <c r="AW186" s="12" t="s">
        <v>36</v>
      </c>
      <c r="AX186" s="12" t="s">
        <v>72</v>
      </c>
      <c r="AY186" s="228" t="s">
        <v>162</v>
      </c>
    </row>
    <row r="187" spans="2:65" s="13" customFormat="1">
      <c r="B187" s="229"/>
      <c r="C187" s="230"/>
      <c r="D187" s="231" t="s">
        <v>173</v>
      </c>
      <c r="E187" s="232" t="s">
        <v>21</v>
      </c>
      <c r="F187" s="233" t="s">
        <v>177</v>
      </c>
      <c r="G187" s="230"/>
      <c r="H187" s="234">
        <v>56.25</v>
      </c>
      <c r="I187" s="235"/>
      <c r="J187" s="230"/>
      <c r="K187" s="230"/>
      <c r="L187" s="236"/>
      <c r="M187" s="237"/>
      <c r="N187" s="238"/>
      <c r="O187" s="238"/>
      <c r="P187" s="238"/>
      <c r="Q187" s="238"/>
      <c r="R187" s="238"/>
      <c r="S187" s="238"/>
      <c r="T187" s="239"/>
      <c r="AT187" s="240" t="s">
        <v>173</v>
      </c>
      <c r="AU187" s="240" t="s">
        <v>82</v>
      </c>
      <c r="AV187" s="13" t="s">
        <v>169</v>
      </c>
      <c r="AW187" s="13" t="s">
        <v>36</v>
      </c>
      <c r="AX187" s="13" t="s">
        <v>80</v>
      </c>
      <c r="AY187" s="240" t="s">
        <v>162</v>
      </c>
    </row>
    <row r="188" spans="2:65" s="1" customFormat="1" ht="40.15" customHeight="1">
      <c r="B188" s="40"/>
      <c r="C188" s="192" t="s">
        <v>283</v>
      </c>
      <c r="D188" s="192" t="s">
        <v>164</v>
      </c>
      <c r="E188" s="193" t="s">
        <v>307</v>
      </c>
      <c r="F188" s="194" t="s">
        <v>308</v>
      </c>
      <c r="G188" s="195" t="s">
        <v>167</v>
      </c>
      <c r="H188" s="196">
        <v>146</v>
      </c>
      <c r="I188" s="197"/>
      <c r="J188" s="198">
        <f>ROUND(I188*H188,2)</f>
        <v>0</v>
      </c>
      <c r="K188" s="194" t="s">
        <v>168</v>
      </c>
      <c r="L188" s="60"/>
      <c r="M188" s="199" t="s">
        <v>21</v>
      </c>
      <c r="N188" s="200" t="s">
        <v>43</v>
      </c>
      <c r="O188" s="41"/>
      <c r="P188" s="201">
        <f>O188*H188</f>
        <v>0</v>
      </c>
      <c r="Q188" s="201">
        <v>0</v>
      </c>
      <c r="R188" s="201">
        <f>Q188*H188</f>
        <v>0</v>
      </c>
      <c r="S188" s="201">
        <v>0</v>
      </c>
      <c r="T188" s="202">
        <f>S188*H188</f>
        <v>0</v>
      </c>
      <c r="AR188" s="23" t="s">
        <v>169</v>
      </c>
      <c r="AT188" s="23" t="s">
        <v>164</v>
      </c>
      <c r="AU188" s="23" t="s">
        <v>82</v>
      </c>
      <c r="AY188" s="23" t="s">
        <v>162</v>
      </c>
      <c r="BE188" s="203">
        <f>IF(N188="základní",J188,0)</f>
        <v>0</v>
      </c>
      <c r="BF188" s="203">
        <f>IF(N188="snížená",J188,0)</f>
        <v>0</v>
      </c>
      <c r="BG188" s="203">
        <f>IF(N188="zákl. přenesená",J188,0)</f>
        <v>0</v>
      </c>
      <c r="BH188" s="203">
        <f>IF(N188="sníž. přenesená",J188,0)</f>
        <v>0</v>
      </c>
      <c r="BI188" s="203">
        <f>IF(N188="nulová",J188,0)</f>
        <v>0</v>
      </c>
      <c r="BJ188" s="23" t="s">
        <v>80</v>
      </c>
      <c r="BK188" s="203">
        <f>ROUND(I188*H188,2)</f>
        <v>0</v>
      </c>
      <c r="BL188" s="23" t="s">
        <v>169</v>
      </c>
      <c r="BM188" s="23" t="s">
        <v>1246</v>
      </c>
    </row>
    <row r="189" spans="2:65" s="1" customFormat="1" ht="229.5">
      <c r="B189" s="40"/>
      <c r="C189" s="62"/>
      <c r="D189" s="204" t="s">
        <v>171</v>
      </c>
      <c r="E189" s="62"/>
      <c r="F189" s="205" t="s">
        <v>303</v>
      </c>
      <c r="G189" s="62"/>
      <c r="H189" s="62"/>
      <c r="I189" s="162"/>
      <c r="J189" s="62"/>
      <c r="K189" s="62"/>
      <c r="L189" s="60"/>
      <c r="M189" s="206"/>
      <c r="N189" s="41"/>
      <c r="O189" s="41"/>
      <c r="P189" s="41"/>
      <c r="Q189" s="41"/>
      <c r="R189" s="41"/>
      <c r="S189" s="41"/>
      <c r="T189" s="77"/>
      <c r="AT189" s="23" t="s">
        <v>171</v>
      </c>
      <c r="AU189" s="23" t="s">
        <v>82</v>
      </c>
    </row>
    <row r="190" spans="2:65" s="11" customFormat="1">
      <c r="B190" s="207"/>
      <c r="C190" s="208"/>
      <c r="D190" s="204" t="s">
        <v>173</v>
      </c>
      <c r="E190" s="209" t="s">
        <v>21</v>
      </c>
      <c r="F190" s="210" t="s">
        <v>1223</v>
      </c>
      <c r="G190" s="208"/>
      <c r="H190" s="211" t="s">
        <v>21</v>
      </c>
      <c r="I190" s="212"/>
      <c r="J190" s="208"/>
      <c r="K190" s="208"/>
      <c r="L190" s="213"/>
      <c r="M190" s="214"/>
      <c r="N190" s="215"/>
      <c r="O190" s="215"/>
      <c r="P190" s="215"/>
      <c r="Q190" s="215"/>
      <c r="R190" s="215"/>
      <c r="S190" s="215"/>
      <c r="T190" s="216"/>
      <c r="AT190" s="217" t="s">
        <v>173</v>
      </c>
      <c r="AU190" s="217" t="s">
        <v>82</v>
      </c>
      <c r="AV190" s="11" t="s">
        <v>80</v>
      </c>
      <c r="AW190" s="11" t="s">
        <v>36</v>
      </c>
      <c r="AX190" s="11" t="s">
        <v>72</v>
      </c>
      <c r="AY190" s="217" t="s">
        <v>162</v>
      </c>
    </row>
    <row r="191" spans="2:65" s="11" customFormat="1">
      <c r="B191" s="207"/>
      <c r="C191" s="208"/>
      <c r="D191" s="204" t="s">
        <v>173</v>
      </c>
      <c r="E191" s="209" t="s">
        <v>21</v>
      </c>
      <c r="F191" s="210" t="s">
        <v>310</v>
      </c>
      <c r="G191" s="208"/>
      <c r="H191" s="211" t="s">
        <v>21</v>
      </c>
      <c r="I191" s="212"/>
      <c r="J191" s="208"/>
      <c r="K191" s="208"/>
      <c r="L191" s="213"/>
      <c r="M191" s="214"/>
      <c r="N191" s="215"/>
      <c r="O191" s="215"/>
      <c r="P191" s="215"/>
      <c r="Q191" s="215"/>
      <c r="R191" s="215"/>
      <c r="S191" s="215"/>
      <c r="T191" s="216"/>
      <c r="AT191" s="217" t="s">
        <v>173</v>
      </c>
      <c r="AU191" s="217" t="s">
        <v>82</v>
      </c>
      <c r="AV191" s="11" t="s">
        <v>80</v>
      </c>
      <c r="AW191" s="11" t="s">
        <v>36</v>
      </c>
      <c r="AX191" s="11" t="s">
        <v>72</v>
      </c>
      <c r="AY191" s="217" t="s">
        <v>162</v>
      </c>
    </row>
    <row r="192" spans="2:65" s="12" customFormat="1">
      <c r="B192" s="218"/>
      <c r="C192" s="219"/>
      <c r="D192" s="204" t="s">
        <v>173</v>
      </c>
      <c r="E192" s="220" t="s">
        <v>21</v>
      </c>
      <c r="F192" s="221" t="s">
        <v>1247</v>
      </c>
      <c r="G192" s="219"/>
      <c r="H192" s="222">
        <v>73</v>
      </c>
      <c r="I192" s="223"/>
      <c r="J192" s="219"/>
      <c r="K192" s="219"/>
      <c r="L192" s="224"/>
      <c r="M192" s="225"/>
      <c r="N192" s="226"/>
      <c r="O192" s="226"/>
      <c r="P192" s="226"/>
      <c r="Q192" s="226"/>
      <c r="R192" s="226"/>
      <c r="S192" s="226"/>
      <c r="T192" s="227"/>
      <c r="AT192" s="228" t="s">
        <v>173</v>
      </c>
      <c r="AU192" s="228" t="s">
        <v>82</v>
      </c>
      <c r="AV192" s="12" t="s">
        <v>82</v>
      </c>
      <c r="AW192" s="12" t="s">
        <v>36</v>
      </c>
      <c r="AX192" s="12" t="s">
        <v>72</v>
      </c>
      <c r="AY192" s="228" t="s">
        <v>162</v>
      </c>
    </row>
    <row r="193" spans="2:65" s="11" customFormat="1">
      <c r="B193" s="207"/>
      <c r="C193" s="208"/>
      <c r="D193" s="204" t="s">
        <v>173</v>
      </c>
      <c r="E193" s="209" t="s">
        <v>21</v>
      </c>
      <c r="F193" s="210" t="s">
        <v>312</v>
      </c>
      <c r="G193" s="208"/>
      <c r="H193" s="211" t="s">
        <v>21</v>
      </c>
      <c r="I193" s="212"/>
      <c r="J193" s="208"/>
      <c r="K193" s="208"/>
      <c r="L193" s="213"/>
      <c r="M193" s="214"/>
      <c r="N193" s="215"/>
      <c r="O193" s="215"/>
      <c r="P193" s="215"/>
      <c r="Q193" s="215"/>
      <c r="R193" s="215"/>
      <c r="S193" s="215"/>
      <c r="T193" s="216"/>
      <c r="AT193" s="217" t="s">
        <v>173</v>
      </c>
      <c r="AU193" s="217" t="s">
        <v>82</v>
      </c>
      <c r="AV193" s="11" t="s">
        <v>80</v>
      </c>
      <c r="AW193" s="11" t="s">
        <v>36</v>
      </c>
      <c r="AX193" s="11" t="s">
        <v>72</v>
      </c>
      <c r="AY193" s="217" t="s">
        <v>162</v>
      </c>
    </row>
    <row r="194" spans="2:65" s="12" customFormat="1">
      <c r="B194" s="218"/>
      <c r="C194" s="219"/>
      <c r="D194" s="204" t="s">
        <v>173</v>
      </c>
      <c r="E194" s="220" t="s">
        <v>21</v>
      </c>
      <c r="F194" s="221" t="s">
        <v>412</v>
      </c>
      <c r="G194" s="219"/>
      <c r="H194" s="222">
        <v>37</v>
      </c>
      <c r="I194" s="223"/>
      <c r="J194" s="219"/>
      <c r="K194" s="219"/>
      <c r="L194" s="224"/>
      <c r="M194" s="225"/>
      <c r="N194" s="226"/>
      <c r="O194" s="226"/>
      <c r="P194" s="226"/>
      <c r="Q194" s="226"/>
      <c r="R194" s="226"/>
      <c r="S194" s="226"/>
      <c r="T194" s="227"/>
      <c r="AT194" s="228" t="s">
        <v>173</v>
      </c>
      <c r="AU194" s="228" t="s">
        <v>82</v>
      </c>
      <c r="AV194" s="12" t="s">
        <v>82</v>
      </c>
      <c r="AW194" s="12" t="s">
        <v>36</v>
      </c>
      <c r="AX194" s="12" t="s">
        <v>72</v>
      </c>
      <c r="AY194" s="228" t="s">
        <v>162</v>
      </c>
    </row>
    <row r="195" spans="2:65" s="11" customFormat="1">
      <c r="B195" s="207"/>
      <c r="C195" s="208"/>
      <c r="D195" s="204" t="s">
        <v>173</v>
      </c>
      <c r="E195" s="209" t="s">
        <v>21</v>
      </c>
      <c r="F195" s="210" t="s">
        <v>314</v>
      </c>
      <c r="G195" s="208"/>
      <c r="H195" s="211" t="s">
        <v>21</v>
      </c>
      <c r="I195" s="212"/>
      <c r="J195" s="208"/>
      <c r="K195" s="208"/>
      <c r="L195" s="213"/>
      <c r="M195" s="214"/>
      <c r="N195" s="215"/>
      <c r="O195" s="215"/>
      <c r="P195" s="215"/>
      <c r="Q195" s="215"/>
      <c r="R195" s="215"/>
      <c r="S195" s="215"/>
      <c r="T195" s="216"/>
      <c r="AT195" s="217" t="s">
        <v>173</v>
      </c>
      <c r="AU195" s="217" t="s">
        <v>82</v>
      </c>
      <c r="AV195" s="11" t="s">
        <v>80</v>
      </c>
      <c r="AW195" s="11" t="s">
        <v>36</v>
      </c>
      <c r="AX195" s="11" t="s">
        <v>72</v>
      </c>
      <c r="AY195" s="217" t="s">
        <v>162</v>
      </c>
    </row>
    <row r="196" spans="2:65" s="12" customFormat="1">
      <c r="B196" s="218"/>
      <c r="C196" s="219"/>
      <c r="D196" s="204" t="s">
        <v>173</v>
      </c>
      <c r="E196" s="220" t="s">
        <v>21</v>
      </c>
      <c r="F196" s="221" t="s">
        <v>1248</v>
      </c>
      <c r="G196" s="219"/>
      <c r="H196" s="222">
        <v>36</v>
      </c>
      <c r="I196" s="223"/>
      <c r="J196" s="219"/>
      <c r="K196" s="219"/>
      <c r="L196" s="224"/>
      <c r="M196" s="225"/>
      <c r="N196" s="226"/>
      <c r="O196" s="226"/>
      <c r="P196" s="226"/>
      <c r="Q196" s="226"/>
      <c r="R196" s="226"/>
      <c r="S196" s="226"/>
      <c r="T196" s="227"/>
      <c r="AT196" s="228" t="s">
        <v>173</v>
      </c>
      <c r="AU196" s="228" t="s">
        <v>82</v>
      </c>
      <c r="AV196" s="12" t="s">
        <v>82</v>
      </c>
      <c r="AW196" s="12" t="s">
        <v>36</v>
      </c>
      <c r="AX196" s="12" t="s">
        <v>72</v>
      </c>
      <c r="AY196" s="228" t="s">
        <v>162</v>
      </c>
    </row>
    <row r="197" spans="2:65" s="13" customFormat="1">
      <c r="B197" s="229"/>
      <c r="C197" s="230"/>
      <c r="D197" s="231" t="s">
        <v>173</v>
      </c>
      <c r="E197" s="232" t="s">
        <v>21</v>
      </c>
      <c r="F197" s="233" t="s">
        <v>177</v>
      </c>
      <c r="G197" s="230"/>
      <c r="H197" s="234">
        <v>146</v>
      </c>
      <c r="I197" s="235"/>
      <c r="J197" s="230"/>
      <c r="K197" s="230"/>
      <c r="L197" s="236"/>
      <c r="M197" s="237"/>
      <c r="N197" s="238"/>
      <c r="O197" s="238"/>
      <c r="P197" s="238"/>
      <c r="Q197" s="238"/>
      <c r="R197" s="238"/>
      <c r="S197" s="238"/>
      <c r="T197" s="239"/>
      <c r="AT197" s="240" t="s">
        <v>173</v>
      </c>
      <c r="AU197" s="240" t="s">
        <v>82</v>
      </c>
      <c r="AV197" s="13" t="s">
        <v>169</v>
      </c>
      <c r="AW197" s="13" t="s">
        <v>36</v>
      </c>
      <c r="AX197" s="13" t="s">
        <v>80</v>
      </c>
      <c r="AY197" s="240" t="s">
        <v>162</v>
      </c>
    </row>
    <row r="198" spans="2:65" s="1" customFormat="1" ht="20.45" customHeight="1">
      <c r="B198" s="40"/>
      <c r="C198" s="192" t="s">
        <v>176</v>
      </c>
      <c r="D198" s="192" t="s">
        <v>164</v>
      </c>
      <c r="E198" s="193" t="s">
        <v>324</v>
      </c>
      <c r="F198" s="194" t="s">
        <v>325</v>
      </c>
      <c r="G198" s="195" t="s">
        <v>167</v>
      </c>
      <c r="H198" s="196">
        <v>109.5</v>
      </c>
      <c r="I198" s="197"/>
      <c r="J198" s="198">
        <f>ROUND(I198*H198,2)</f>
        <v>0</v>
      </c>
      <c r="K198" s="194" t="s">
        <v>168</v>
      </c>
      <c r="L198" s="60"/>
      <c r="M198" s="199" t="s">
        <v>21</v>
      </c>
      <c r="N198" s="200" t="s">
        <v>43</v>
      </c>
      <c r="O198" s="41"/>
      <c r="P198" s="201">
        <f>O198*H198</f>
        <v>0</v>
      </c>
      <c r="Q198" s="201">
        <v>0</v>
      </c>
      <c r="R198" s="201">
        <f>Q198*H198</f>
        <v>0</v>
      </c>
      <c r="S198" s="201">
        <v>0</v>
      </c>
      <c r="T198" s="202">
        <f>S198*H198</f>
        <v>0</v>
      </c>
      <c r="AR198" s="23" t="s">
        <v>169</v>
      </c>
      <c r="AT198" s="23" t="s">
        <v>164</v>
      </c>
      <c r="AU198" s="23" t="s">
        <v>82</v>
      </c>
      <c r="AY198" s="23" t="s">
        <v>162</v>
      </c>
      <c r="BE198" s="203">
        <f>IF(N198="základní",J198,0)</f>
        <v>0</v>
      </c>
      <c r="BF198" s="203">
        <f>IF(N198="snížená",J198,0)</f>
        <v>0</v>
      </c>
      <c r="BG198" s="203">
        <f>IF(N198="zákl. přenesená",J198,0)</f>
        <v>0</v>
      </c>
      <c r="BH198" s="203">
        <f>IF(N198="sníž. přenesená",J198,0)</f>
        <v>0</v>
      </c>
      <c r="BI198" s="203">
        <f>IF(N198="nulová",J198,0)</f>
        <v>0</v>
      </c>
      <c r="BJ198" s="23" t="s">
        <v>80</v>
      </c>
      <c r="BK198" s="203">
        <f>ROUND(I198*H198,2)</f>
        <v>0</v>
      </c>
      <c r="BL198" s="23" t="s">
        <v>169</v>
      </c>
      <c r="BM198" s="23" t="s">
        <v>1249</v>
      </c>
    </row>
    <row r="199" spans="2:65" s="1" customFormat="1" ht="54">
      <c r="B199" s="40"/>
      <c r="C199" s="62"/>
      <c r="D199" s="204" t="s">
        <v>171</v>
      </c>
      <c r="E199" s="62"/>
      <c r="F199" s="205" t="s">
        <v>327</v>
      </c>
      <c r="G199" s="62"/>
      <c r="H199" s="62"/>
      <c r="I199" s="162"/>
      <c r="J199" s="62"/>
      <c r="K199" s="62"/>
      <c r="L199" s="60"/>
      <c r="M199" s="206"/>
      <c r="N199" s="41"/>
      <c r="O199" s="41"/>
      <c r="P199" s="41"/>
      <c r="Q199" s="41"/>
      <c r="R199" s="41"/>
      <c r="S199" s="41"/>
      <c r="T199" s="77"/>
      <c r="AT199" s="23" t="s">
        <v>171</v>
      </c>
      <c r="AU199" s="23" t="s">
        <v>82</v>
      </c>
    </row>
    <row r="200" spans="2:65" s="11" customFormat="1">
      <c r="B200" s="207"/>
      <c r="C200" s="208"/>
      <c r="D200" s="204" t="s">
        <v>173</v>
      </c>
      <c r="E200" s="209" t="s">
        <v>21</v>
      </c>
      <c r="F200" s="210" t="s">
        <v>1223</v>
      </c>
      <c r="G200" s="208"/>
      <c r="H200" s="211" t="s">
        <v>21</v>
      </c>
      <c r="I200" s="212"/>
      <c r="J200" s="208"/>
      <c r="K200" s="208"/>
      <c r="L200" s="213"/>
      <c r="M200" s="214"/>
      <c r="N200" s="215"/>
      <c r="O200" s="215"/>
      <c r="P200" s="215"/>
      <c r="Q200" s="215"/>
      <c r="R200" s="215"/>
      <c r="S200" s="215"/>
      <c r="T200" s="216"/>
      <c r="AT200" s="217" t="s">
        <v>173</v>
      </c>
      <c r="AU200" s="217" t="s">
        <v>82</v>
      </c>
      <c r="AV200" s="11" t="s">
        <v>80</v>
      </c>
      <c r="AW200" s="11" t="s">
        <v>36</v>
      </c>
      <c r="AX200" s="11" t="s">
        <v>72</v>
      </c>
      <c r="AY200" s="217" t="s">
        <v>162</v>
      </c>
    </row>
    <row r="201" spans="2:65" s="11" customFormat="1">
      <c r="B201" s="207"/>
      <c r="C201" s="208"/>
      <c r="D201" s="204" t="s">
        <v>173</v>
      </c>
      <c r="E201" s="209" t="s">
        <v>21</v>
      </c>
      <c r="F201" s="210" t="s">
        <v>328</v>
      </c>
      <c r="G201" s="208"/>
      <c r="H201" s="211" t="s">
        <v>21</v>
      </c>
      <c r="I201" s="212"/>
      <c r="J201" s="208"/>
      <c r="K201" s="208"/>
      <c r="L201" s="213"/>
      <c r="M201" s="214"/>
      <c r="N201" s="215"/>
      <c r="O201" s="215"/>
      <c r="P201" s="215"/>
      <c r="Q201" s="215"/>
      <c r="R201" s="215"/>
      <c r="S201" s="215"/>
      <c r="T201" s="216"/>
      <c r="AT201" s="217" t="s">
        <v>173</v>
      </c>
      <c r="AU201" s="217" t="s">
        <v>82</v>
      </c>
      <c r="AV201" s="11" t="s">
        <v>80</v>
      </c>
      <c r="AW201" s="11" t="s">
        <v>36</v>
      </c>
      <c r="AX201" s="11" t="s">
        <v>72</v>
      </c>
      <c r="AY201" s="217" t="s">
        <v>162</v>
      </c>
    </row>
    <row r="202" spans="2:65" s="11" customFormat="1">
      <c r="B202" s="207"/>
      <c r="C202" s="208"/>
      <c r="D202" s="204" t="s">
        <v>173</v>
      </c>
      <c r="E202" s="209" t="s">
        <v>21</v>
      </c>
      <c r="F202" s="210" t="s">
        <v>210</v>
      </c>
      <c r="G202" s="208"/>
      <c r="H202" s="211" t="s">
        <v>21</v>
      </c>
      <c r="I202" s="212"/>
      <c r="J202" s="208"/>
      <c r="K202" s="208"/>
      <c r="L202" s="213"/>
      <c r="M202" s="214"/>
      <c r="N202" s="215"/>
      <c r="O202" s="215"/>
      <c r="P202" s="215"/>
      <c r="Q202" s="215"/>
      <c r="R202" s="215"/>
      <c r="S202" s="215"/>
      <c r="T202" s="216"/>
      <c r="AT202" s="217" t="s">
        <v>173</v>
      </c>
      <c r="AU202" s="217" t="s">
        <v>82</v>
      </c>
      <c r="AV202" s="11" t="s">
        <v>80</v>
      </c>
      <c r="AW202" s="11" t="s">
        <v>36</v>
      </c>
      <c r="AX202" s="11" t="s">
        <v>72</v>
      </c>
      <c r="AY202" s="217" t="s">
        <v>162</v>
      </c>
    </row>
    <row r="203" spans="2:65" s="12" customFormat="1">
      <c r="B203" s="218"/>
      <c r="C203" s="219"/>
      <c r="D203" s="204" t="s">
        <v>173</v>
      </c>
      <c r="E203" s="220" t="s">
        <v>21</v>
      </c>
      <c r="F203" s="221" t="s">
        <v>305</v>
      </c>
      <c r="G203" s="219"/>
      <c r="H203" s="222">
        <v>56.25</v>
      </c>
      <c r="I203" s="223"/>
      <c r="J203" s="219"/>
      <c r="K203" s="219"/>
      <c r="L203" s="224"/>
      <c r="M203" s="225"/>
      <c r="N203" s="226"/>
      <c r="O203" s="226"/>
      <c r="P203" s="226"/>
      <c r="Q203" s="226"/>
      <c r="R203" s="226"/>
      <c r="S203" s="226"/>
      <c r="T203" s="227"/>
      <c r="AT203" s="228" t="s">
        <v>173</v>
      </c>
      <c r="AU203" s="228" t="s">
        <v>82</v>
      </c>
      <c r="AV203" s="12" t="s">
        <v>82</v>
      </c>
      <c r="AW203" s="12" t="s">
        <v>36</v>
      </c>
      <c r="AX203" s="12" t="s">
        <v>72</v>
      </c>
      <c r="AY203" s="228" t="s">
        <v>162</v>
      </c>
    </row>
    <row r="204" spans="2:65" s="11" customFormat="1">
      <c r="B204" s="207"/>
      <c r="C204" s="208"/>
      <c r="D204" s="204" t="s">
        <v>173</v>
      </c>
      <c r="E204" s="209" t="s">
        <v>21</v>
      </c>
      <c r="F204" s="210" t="s">
        <v>212</v>
      </c>
      <c r="G204" s="208"/>
      <c r="H204" s="211" t="s">
        <v>21</v>
      </c>
      <c r="I204" s="212"/>
      <c r="J204" s="208"/>
      <c r="K204" s="208"/>
      <c r="L204" s="213"/>
      <c r="M204" s="214"/>
      <c r="N204" s="215"/>
      <c r="O204" s="215"/>
      <c r="P204" s="215"/>
      <c r="Q204" s="215"/>
      <c r="R204" s="215"/>
      <c r="S204" s="215"/>
      <c r="T204" s="216"/>
      <c r="AT204" s="217" t="s">
        <v>173</v>
      </c>
      <c r="AU204" s="217" t="s">
        <v>82</v>
      </c>
      <c r="AV204" s="11" t="s">
        <v>80</v>
      </c>
      <c r="AW204" s="11" t="s">
        <v>36</v>
      </c>
      <c r="AX204" s="11" t="s">
        <v>72</v>
      </c>
      <c r="AY204" s="217" t="s">
        <v>162</v>
      </c>
    </row>
    <row r="205" spans="2:65" s="12" customFormat="1">
      <c r="B205" s="218"/>
      <c r="C205" s="219"/>
      <c r="D205" s="204" t="s">
        <v>173</v>
      </c>
      <c r="E205" s="220" t="s">
        <v>21</v>
      </c>
      <c r="F205" s="221" t="s">
        <v>329</v>
      </c>
      <c r="G205" s="219"/>
      <c r="H205" s="222">
        <v>53.25</v>
      </c>
      <c r="I205" s="223"/>
      <c r="J205" s="219"/>
      <c r="K205" s="219"/>
      <c r="L205" s="224"/>
      <c r="M205" s="225"/>
      <c r="N205" s="226"/>
      <c r="O205" s="226"/>
      <c r="P205" s="226"/>
      <c r="Q205" s="226"/>
      <c r="R205" s="226"/>
      <c r="S205" s="226"/>
      <c r="T205" s="227"/>
      <c r="AT205" s="228" t="s">
        <v>173</v>
      </c>
      <c r="AU205" s="228" t="s">
        <v>82</v>
      </c>
      <c r="AV205" s="12" t="s">
        <v>82</v>
      </c>
      <c r="AW205" s="12" t="s">
        <v>36</v>
      </c>
      <c r="AX205" s="12" t="s">
        <v>72</v>
      </c>
      <c r="AY205" s="228" t="s">
        <v>162</v>
      </c>
    </row>
    <row r="206" spans="2:65" s="13" customFormat="1">
      <c r="B206" s="229"/>
      <c r="C206" s="230"/>
      <c r="D206" s="231" t="s">
        <v>173</v>
      </c>
      <c r="E206" s="232" t="s">
        <v>21</v>
      </c>
      <c r="F206" s="233" t="s">
        <v>177</v>
      </c>
      <c r="G206" s="230"/>
      <c r="H206" s="234">
        <v>109.5</v>
      </c>
      <c r="I206" s="235"/>
      <c r="J206" s="230"/>
      <c r="K206" s="230"/>
      <c r="L206" s="236"/>
      <c r="M206" s="237"/>
      <c r="N206" s="238"/>
      <c r="O206" s="238"/>
      <c r="P206" s="238"/>
      <c r="Q206" s="238"/>
      <c r="R206" s="238"/>
      <c r="S206" s="238"/>
      <c r="T206" s="239"/>
      <c r="AT206" s="240" t="s">
        <v>173</v>
      </c>
      <c r="AU206" s="240" t="s">
        <v>82</v>
      </c>
      <c r="AV206" s="13" t="s">
        <v>169</v>
      </c>
      <c r="AW206" s="13" t="s">
        <v>36</v>
      </c>
      <c r="AX206" s="13" t="s">
        <v>80</v>
      </c>
      <c r="AY206" s="240" t="s">
        <v>162</v>
      </c>
    </row>
    <row r="207" spans="2:65" s="1" customFormat="1" ht="28.9" customHeight="1">
      <c r="B207" s="40"/>
      <c r="C207" s="192" t="s">
        <v>203</v>
      </c>
      <c r="D207" s="192" t="s">
        <v>164</v>
      </c>
      <c r="E207" s="193" t="s">
        <v>331</v>
      </c>
      <c r="F207" s="194" t="s">
        <v>332</v>
      </c>
      <c r="G207" s="195" t="s">
        <v>167</v>
      </c>
      <c r="H207" s="196">
        <v>53.25</v>
      </c>
      <c r="I207" s="197"/>
      <c r="J207" s="198">
        <f>ROUND(I207*H207,2)</f>
        <v>0</v>
      </c>
      <c r="K207" s="194" t="s">
        <v>168</v>
      </c>
      <c r="L207" s="60"/>
      <c r="M207" s="199" t="s">
        <v>21</v>
      </c>
      <c r="N207" s="200" t="s">
        <v>43</v>
      </c>
      <c r="O207" s="41"/>
      <c r="P207" s="201">
        <f>O207*H207</f>
        <v>0</v>
      </c>
      <c r="Q207" s="201">
        <v>0</v>
      </c>
      <c r="R207" s="201">
        <f>Q207*H207</f>
        <v>0</v>
      </c>
      <c r="S207" s="201">
        <v>0</v>
      </c>
      <c r="T207" s="202">
        <f>S207*H207</f>
        <v>0</v>
      </c>
      <c r="AR207" s="23" t="s">
        <v>169</v>
      </c>
      <c r="AT207" s="23" t="s">
        <v>164</v>
      </c>
      <c r="AU207" s="23" t="s">
        <v>82</v>
      </c>
      <c r="AY207" s="23" t="s">
        <v>162</v>
      </c>
      <c r="BE207" s="203">
        <f>IF(N207="základní",J207,0)</f>
        <v>0</v>
      </c>
      <c r="BF207" s="203">
        <f>IF(N207="snížená",J207,0)</f>
        <v>0</v>
      </c>
      <c r="BG207" s="203">
        <f>IF(N207="zákl. přenesená",J207,0)</f>
        <v>0</v>
      </c>
      <c r="BH207" s="203">
        <f>IF(N207="sníž. přenesená",J207,0)</f>
        <v>0</v>
      </c>
      <c r="BI207" s="203">
        <f>IF(N207="nulová",J207,0)</f>
        <v>0</v>
      </c>
      <c r="BJ207" s="23" t="s">
        <v>80</v>
      </c>
      <c r="BK207" s="203">
        <f>ROUND(I207*H207,2)</f>
        <v>0</v>
      </c>
      <c r="BL207" s="23" t="s">
        <v>169</v>
      </c>
      <c r="BM207" s="23" t="s">
        <v>1250</v>
      </c>
    </row>
    <row r="208" spans="2:65" s="1" customFormat="1" ht="175.5">
      <c r="B208" s="40"/>
      <c r="C208" s="62"/>
      <c r="D208" s="204" t="s">
        <v>171</v>
      </c>
      <c r="E208" s="62"/>
      <c r="F208" s="205" t="s">
        <v>334</v>
      </c>
      <c r="G208" s="62"/>
      <c r="H208" s="62"/>
      <c r="I208" s="162"/>
      <c r="J208" s="62"/>
      <c r="K208" s="62"/>
      <c r="L208" s="60"/>
      <c r="M208" s="206"/>
      <c r="N208" s="41"/>
      <c r="O208" s="41"/>
      <c r="P208" s="41"/>
      <c r="Q208" s="41"/>
      <c r="R208" s="41"/>
      <c r="S208" s="41"/>
      <c r="T208" s="77"/>
      <c r="AT208" s="23" t="s">
        <v>171</v>
      </c>
      <c r="AU208" s="23" t="s">
        <v>82</v>
      </c>
    </row>
    <row r="209" spans="2:65" s="11" customFormat="1">
      <c r="B209" s="207"/>
      <c r="C209" s="208"/>
      <c r="D209" s="204" t="s">
        <v>173</v>
      </c>
      <c r="E209" s="209" t="s">
        <v>21</v>
      </c>
      <c r="F209" s="210" t="s">
        <v>1223</v>
      </c>
      <c r="G209" s="208"/>
      <c r="H209" s="211" t="s">
        <v>21</v>
      </c>
      <c r="I209" s="212"/>
      <c r="J209" s="208"/>
      <c r="K209" s="208"/>
      <c r="L209" s="213"/>
      <c r="M209" s="214"/>
      <c r="N209" s="215"/>
      <c r="O209" s="215"/>
      <c r="P209" s="215"/>
      <c r="Q209" s="215"/>
      <c r="R209" s="215"/>
      <c r="S209" s="215"/>
      <c r="T209" s="216"/>
      <c r="AT209" s="217" t="s">
        <v>173</v>
      </c>
      <c r="AU209" s="217" t="s">
        <v>82</v>
      </c>
      <c r="AV209" s="11" t="s">
        <v>80</v>
      </c>
      <c r="AW209" s="11" t="s">
        <v>36</v>
      </c>
      <c r="AX209" s="11" t="s">
        <v>72</v>
      </c>
      <c r="AY209" s="217" t="s">
        <v>162</v>
      </c>
    </row>
    <row r="210" spans="2:65" s="11" customFormat="1">
      <c r="B210" s="207"/>
      <c r="C210" s="208"/>
      <c r="D210" s="204" t="s">
        <v>173</v>
      </c>
      <c r="E210" s="209" t="s">
        <v>21</v>
      </c>
      <c r="F210" s="210" t="s">
        <v>335</v>
      </c>
      <c r="G210" s="208"/>
      <c r="H210" s="211" t="s">
        <v>21</v>
      </c>
      <c r="I210" s="212"/>
      <c r="J210" s="208"/>
      <c r="K210" s="208"/>
      <c r="L210" s="213"/>
      <c r="M210" s="214"/>
      <c r="N210" s="215"/>
      <c r="O210" s="215"/>
      <c r="P210" s="215"/>
      <c r="Q210" s="215"/>
      <c r="R210" s="215"/>
      <c r="S210" s="215"/>
      <c r="T210" s="216"/>
      <c r="AT210" s="217" t="s">
        <v>173</v>
      </c>
      <c r="AU210" s="217" t="s">
        <v>82</v>
      </c>
      <c r="AV210" s="11" t="s">
        <v>80</v>
      </c>
      <c r="AW210" s="11" t="s">
        <v>36</v>
      </c>
      <c r="AX210" s="11" t="s">
        <v>72</v>
      </c>
      <c r="AY210" s="217" t="s">
        <v>162</v>
      </c>
    </row>
    <row r="211" spans="2:65" s="12" customFormat="1">
      <c r="B211" s="218"/>
      <c r="C211" s="219"/>
      <c r="D211" s="204" t="s">
        <v>173</v>
      </c>
      <c r="E211" s="220" t="s">
        <v>21</v>
      </c>
      <c r="F211" s="221" t="s">
        <v>329</v>
      </c>
      <c r="G211" s="219"/>
      <c r="H211" s="222">
        <v>53.25</v>
      </c>
      <c r="I211" s="223"/>
      <c r="J211" s="219"/>
      <c r="K211" s="219"/>
      <c r="L211" s="224"/>
      <c r="M211" s="225"/>
      <c r="N211" s="226"/>
      <c r="O211" s="226"/>
      <c r="P211" s="226"/>
      <c r="Q211" s="226"/>
      <c r="R211" s="226"/>
      <c r="S211" s="226"/>
      <c r="T211" s="227"/>
      <c r="AT211" s="228" t="s">
        <v>173</v>
      </c>
      <c r="AU211" s="228" t="s">
        <v>82</v>
      </c>
      <c r="AV211" s="12" t="s">
        <v>82</v>
      </c>
      <c r="AW211" s="12" t="s">
        <v>36</v>
      </c>
      <c r="AX211" s="12" t="s">
        <v>72</v>
      </c>
      <c r="AY211" s="228" t="s">
        <v>162</v>
      </c>
    </row>
    <row r="212" spans="2:65" s="13" customFormat="1">
      <c r="B212" s="229"/>
      <c r="C212" s="230"/>
      <c r="D212" s="231" t="s">
        <v>173</v>
      </c>
      <c r="E212" s="232" t="s">
        <v>21</v>
      </c>
      <c r="F212" s="233" t="s">
        <v>177</v>
      </c>
      <c r="G212" s="230"/>
      <c r="H212" s="234">
        <v>53.25</v>
      </c>
      <c r="I212" s="235"/>
      <c r="J212" s="230"/>
      <c r="K212" s="230"/>
      <c r="L212" s="236"/>
      <c r="M212" s="237"/>
      <c r="N212" s="238"/>
      <c r="O212" s="238"/>
      <c r="P212" s="238"/>
      <c r="Q212" s="238"/>
      <c r="R212" s="238"/>
      <c r="S212" s="238"/>
      <c r="T212" s="239"/>
      <c r="AT212" s="240" t="s">
        <v>173</v>
      </c>
      <c r="AU212" s="240" t="s">
        <v>82</v>
      </c>
      <c r="AV212" s="13" t="s">
        <v>169</v>
      </c>
      <c r="AW212" s="13" t="s">
        <v>36</v>
      </c>
      <c r="AX212" s="13" t="s">
        <v>80</v>
      </c>
      <c r="AY212" s="240" t="s">
        <v>162</v>
      </c>
    </row>
    <row r="213" spans="2:65" s="1" customFormat="1" ht="28.9" customHeight="1">
      <c r="B213" s="40"/>
      <c r="C213" s="192" t="s">
        <v>9</v>
      </c>
      <c r="D213" s="192" t="s">
        <v>164</v>
      </c>
      <c r="E213" s="193" t="s">
        <v>337</v>
      </c>
      <c r="F213" s="194" t="s">
        <v>338</v>
      </c>
      <c r="G213" s="195" t="s">
        <v>167</v>
      </c>
      <c r="H213" s="196">
        <v>73</v>
      </c>
      <c r="I213" s="197"/>
      <c r="J213" s="198">
        <f>ROUND(I213*H213,2)</f>
        <v>0</v>
      </c>
      <c r="K213" s="194" t="s">
        <v>168</v>
      </c>
      <c r="L213" s="60"/>
      <c r="M213" s="199" t="s">
        <v>21</v>
      </c>
      <c r="N213" s="200" t="s">
        <v>43</v>
      </c>
      <c r="O213" s="41"/>
      <c r="P213" s="201">
        <f>O213*H213</f>
        <v>0</v>
      </c>
      <c r="Q213" s="201">
        <v>0</v>
      </c>
      <c r="R213" s="201">
        <f>Q213*H213</f>
        <v>0</v>
      </c>
      <c r="S213" s="201">
        <v>0</v>
      </c>
      <c r="T213" s="202">
        <f>S213*H213</f>
        <v>0</v>
      </c>
      <c r="AR213" s="23" t="s">
        <v>169</v>
      </c>
      <c r="AT213" s="23" t="s">
        <v>164</v>
      </c>
      <c r="AU213" s="23" t="s">
        <v>82</v>
      </c>
      <c r="AY213" s="23" t="s">
        <v>162</v>
      </c>
      <c r="BE213" s="203">
        <f>IF(N213="základní",J213,0)</f>
        <v>0</v>
      </c>
      <c r="BF213" s="203">
        <f>IF(N213="snížená",J213,0)</f>
        <v>0</v>
      </c>
      <c r="BG213" s="203">
        <f>IF(N213="zákl. přenesená",J213,0)</f>
        <v>0</v>
      </c>
      <c r="BH213" s="203">
        <f>IF(N213="sníž. přenesená",J213,0)</f>
        <v>0</v>
      </c>
      <c r="BI213" s="203">
        <f>IF(N213="nulová",J213,0)</f>
        <v>0</v>
      </c>
      <c r="BJ213" s="23" t="s">
        <v>80</v>
      </c>
      <c r="BK213" s="203">
        <f>ROUND(I213*H213,2)</f>
        <v>0</v>
      </c>
      <c r="BL213" s="23" t="s">
        <v>169</v>
      </c>
      <c r="BM213" s="23" t="s">
        <v>1251</v>
      </c>
    </row>
    <row r="214" spans="2:65" s="1" customFormat="1" ht="175.5">
      <c r="B214" s="40"/>
      <c r="C214" s="62"/>
      <c r="D214" s="204" t="s">
        <v>171</v>
      </c>
      <c r="E214" s="62"/>
      <c r="F214" s="205" t="s">
        <v>334</v>
      </c>
      <c r="G214" s="62"/>
      <c r="H214" s="62"/>
      <c r="I214" s="162"/>
      <c r="J214" s="62"/>
      <c r="K214" s="62"/>
      <c r="L214" s="60"/>
      <c r="M214" s="206"/>
      <c r="N214" s="41"/>
      <c r="O214" s="41"/>
      <c r="P214" s="41"/>
      <c r="Q214" s="41"/>
      <c r="R214" s="41"/>
      <c r="S214" s="41"/>
      <c r="T214" s="77"/>
      <c r="AT214" s="23" t="s">
        <v>171</v>
      </c>
      <c r="AU214" s="23" t="s">
        <v>82</v>
      </c>
    </row>
    <row r="215" spans="2:65" s="11" customFormat="1">
      <c r="B215" s="207"/>
      <c r="C215" s="208"/>
      <c r="D215" s="204" t="s">
        <v>173</v>
      </c>
      <c r="E215" s="209" t="s">
        <v>21</v>
      </c>
      <c r="F215" s="210" t="s">
        <v>1223</v>
      </c>
      <c r="G215" s="208"/>
      <c r="H215" s="211" t="s">
        <v>21</v>
      </c>
      <c r="I215" s="212"/>
      <c r="J215" s="208"/>
      <c r="K215" s="208"/>
      <c r="L215" s="213"/>
      <c r="M215" s="214"/>
      <c r="N215" s="215"/>
      <c r="O215" s="215"/>
      <c r="P215" s="215"/>
      <c r="Q215" s="215"/>
      <c r="R215" s="215"/>
      <c r="S215" s="215"/>
      <c r="T215" s="216"/>
      <c r="AT215" s="217" t="s">
        <v>173</v>
      </c>
      <c r="AU215" s="217" t="s">
        <v>82</v>
      </c>
      <c r="AV215" s="11" t="s">
        <v>80</v>
      </c>
      <c r="AW215" s="11" t="s">
        <v>36</v>
      </c>
      <c r="AX215" s="11" t="s">
        <v>72</v>
      </c>
      <c r="AY215" s="217" t="s">
        <v>162</v>
      </c>
    </row>
    <row r="216" spans="2:65" s="11" customFormat="1">
      <c r="B216" s="207"/>
      <c r="C216" s="208"/>
      <c r="D216" s="204" t="s">
        <v>173</v>
      </c>
      <c r="E216" s="209" t="s">
        <v>21</v>
      </c>
      <c r="F216" s="210" t="s">
        <v>340</v>
      </c>
      <c r="G216" s="208"/>
      <c r="H216" s="211" t="s">
        <v>21</v>
      </c>
      <c r="I216" s="212"/>
      <c r="J216" s="208"/>
      <c r="K216" s="208"/>
      <c r="L216" s="213"/>
      <c r="M216" s="214"/>
      <c r="N216" s="215"/>
      <c r="O216" s="215"/>
      <c r="P216" s="215"/>
      <c r="Q216" s="215"/>
      <c r="R216" s="215"/>
      <c r="S216" s="215"/>
      <c r="T216" s="216"/>
      <c r="AT216" s="217" t="s">
        <v>173</v>
      </c>
      <c r="AU216" s="217" t="s">
        <v>82</v>
      </c>
      <c r="AV216" s="11" t="s">
        <v>80</v>
      </c>
      <c r="AW216" s="11" t="s">
        <v>36</v>
      </c>
      <c r="AX216" s="11" t="s">
        <v>72</v>
      </c>
      <c r="AY216" s="217" t="s">
        <v>162</v>
      </c>
    </row>
    <row r="217" spans="2:65" s="12" customFormat="1">
      <c r="B217" s="218"/>
      <c r="C217" s="219"/>
      <c r="D217" s="204" t="s">
        <v>173</v>
      </c>
      <c r="E217" s="220" t="s">
        <v>21</v>
      </c>
      <c r="F217" s="221" t="s">
        <v>412</v>
      </c>
      <c r="G217" s="219"/>
      <c r="H217" s="222">
        <v>37</v>
      </c>
      <c r="I217" s="223"/>
      <c r="J217" s="219"/>
      <c r="K217" s="219"/>
      <c r="L217" s="224"/>
      <c r="M217" s="225"/>
      <c r="N217" s="226"/>
      <c r="O217" s="226"/>
      <c r="P217" s="226"/>
      <c r="Q217" s="226"/>
      <c r="R217" s="226"/>
      <c r="S217" s="226"/>
      <c r="T217" s="227"/>
      <c r="AT217" s="228" t="s">
        <v>173</v>
      </c>
      <c r="AU217" s="228" t="s">
        <v>82</v>
      </c>
      <c r="AV217" s="12" t="s">
        <v>82</v>
      </c>
      <c r="AW217" s="12" t="s">
        <v>36</v>
      </c>
      <c r="AX217" s="12" t="s">
        <v>72</v>
      </c>
      <c r="AY217" s="228" t="s">
        <v>162</v>
      </c>
    </row>
    <row r="218" spans="2:65" s="11" customFormat="1">
      <c r="B218" s="207"/>
      <c r="C218" s="208"/>
      <c r="D218" s="204" t="s">
        <v>173</v>
      </c>
      <c r="E218" s="209" t="s">
        <v>21</v>
      </c>
      <c r="F218" s="210" t="s">
        <v>341</v>
      </c>
      <c r="G218" s="208"/>
      <c r="H218" s="211" t="s">
        <v>21</v>
      </c>
      <c r="I218" s="212"/>
      <c r="J218" s="208"/>
      <c r="K218" s="208"/>
      <c r="L218" s="213"/>
      <c r="M218" s="214"/>
      <c r="N218" s="215"/>
      <c r="O218" s="215"/>
      <c r="P218" s="215"/>
      <c r="Q218" s="215"/>
      <c r="R218" s="215"/>
      <c r="S218" s="215"/>
      <c r="T218" s="216"/>
      <c r="AT218" s="217" t="s">
        <v>173</v>
      </c>
      <c r="AU218" s="217" t="s">
        <v>82</v>
      </c>
      <c r="AV218" s="11" t="s">
        <v>80</v>
      </c>
      <c r="AW218" s="11" t="s">
        <v>36</v>
      </c>
      <c r="AX218" s="11" t="s">
        <v>72</v>
      </c>
      <c r="AY218" s="217" t="s">
        <v>162</v>
      </c>
    </row>
    <row r="219" spans="2:65" s="12" customFormat="1">
      <c r="B219" s="218"/>
      <c r="C219" s="219"/>
      <c r="D219" s="204" t="s">
        <v>173</v>
      </c>
      <c r="E219" s="220" t="s">
        <v>21</v>
      </c>
      <c r="F219" s="221" t="s">
        <v>222</v>
      </c>
      <c r="G219" s="219"/>
      <c r="H219" s="222">
        <v>36</v>
      </c>
      <c r="I219" s="223"/>
      <c r="J219" s="219"/>
      <c r="K219" s="219"/>
      <c r="L219" s="224"/>
      <c r="M219" s="225"/>
      <c r="N219" s="226"/>
      <c r="O219" s="226"/>
      <c r="P219" s="226"/>
      <c r="Q219" s="226"/>
      <c r="R219" s="226"/>
      <c r="S219" s="226"/>
      <c r="T219" s="227"/>
      <c r="AT219" s="228" t="s">
        <v>173</v>
      </c>
      <c r="AU219" s="228" t="s">
        <v>82</v>
      </c>
      <c r="AV219" s="12" t="s">
        <v>82</v>
      </c>
      <c r="AW219" s="12" t="s">
        <v>36</v>
      </c>
      <c r="AX219" s="12" t="s">
        <v>72</v>
      </c>
      <c r="AY219" s="228" t="s">
        <v>162</v>
      </c>
    </row>
    <row r="220" spans="2:65" s="13" customFormat="1">
      <c r="B220" s="229"/>
      <c r="C220" s="230"/>
      <c r="D220" s="231" t="s">
        <v>173</v>
      </c>
      <c r="E220" s="232" t="s">
        <v>21</v>
      </c>
      <c r="F220" s="233" t="s">
        <v>177</v>
      </c>
      <c r="G220" s="230"/>
      <c r="H220" s="234">
        <v>73</v>
      </c>
      <c r="I220" s="235"/>
      <c r="J220" s="230"/>
      <c r="K220" s="230"/>
      <c r="L220" s="236"/>
      <c r="M220" s="237"/>
      <c r="N220" s="238"/>
      <c r="O220" s="238"/>
      <c r="P220" s="238"/>
      <c r="Q220" s="238"/>
      <c r="R220" s="238"/>
      <c r="S220" s="238"/>
      <c r="T220" s="239"/>
      <c r="AT220" s="240" t="s">
        <v>173</v>
      </c>
      <c r="AU220" s="240" t="s">
        <v>82</v>
      </c>
      <c r="AV220" s="13" t="s">
        <v>169</v>
      </c>
      <c r="AW220" s="13" t="s">
        <v>36</v>
      </c>
      <c r="AX220" s="13" t="s">
        <v>80</v>
      </c>
      <c r="AY220" s="240" t="s">
        <v>162</v>
      </c>
    </row>
    <row r="221" spans="2:65" s="1" customFormat="1" ht="51.6" customHeight="1">
      <c r="B221" s="40"/>
      <c r="C221" s="192" t="s">
        <v>306</v>
      </c>
      <c r="D221" s="192" t="s">
        <v>164</v>
      </c>
      <c r="E221" s="193" t="s">
        <v>349</v>
      </c>
      <c r="F221" s="194" t="s">
        <v>350</v>
      </c>
      <c r="G221" s="195" t="s">
        <v>167</v>
      </c>
      <c r="H221" s="196">
        <v>109.5</v>
      </c>
      <c r="I221" s="197"/>
      <c r="J221" s="198">
        <f>ROUND(I221*H221,2)</f>
        <v>0</v>
      </c>
      <c r="K221" s="194" t="s">
        <v>168</v>
      </c>
      <c r="L221" s="60"/>
      <c r="M221" s="199" t="s">
        <v>21</v>
      </c>
      <c r="N221" s="200" t="s">
        <v>43</v>
      </c>
      <c r="O221" s="41"/>
      <c r="P221" s="201">
        <f>O221*H221</f>
        <v>0</v>
      </c>
      <c r="Q221" s="201">
        <v>0</v>
      </c>
      <c r="R221" s="201">
        <f>Q221*H221</f>
        <v>0</v>
      </c>
      <c r="S221" s="201">
        <v>0</v>
      </c>
      <c r="T221" s="202">
        <f>S221*H221</f>
        <v>0</v>
      </c>
      <c r="AR221" s="23" t="s">
        <v>169</v>
      </c>
      <c r="AT221" s="23" t="s">
        <v>164</v>
      </c>
      <c r="AU221" s="23" t="s">
        <v>82</v>
      </c>
      <c r="AY221" s="23" t="s">
        <v>162</v>
      </c>
      <c r="BE221" s="203">
        <f>IF(N221="základní",J221,0)</f>
        <v>0</v>
      </c>
      <c r="BF221" s="203">
        <f>IF(N221="snížená",J221,0)</f>
        <v>0</v>
      </c>
      <c r="BG221" s="203">
        <f>IF(N221="zákl. přenesená",J221,0)</f>
        <v>0</v>
      </c>
      <c r="BH221" s="203">
        <f>IF(N221="sníž. přenesená",J221,0)</f>
        <v>0</v>
      </c>
      <c r="BI221" s="203">
        <f>IF(N221="nulová",J221,0)</f>
        <v>0</v>
      </c>
      <c r="BJ221" s="23" t="s">
        <v>80</v>
      </c>
      <c r="BK221" s="203">
        <f>ROUND(I221*H221,2)</f>
        <v>0</v>
      </c>
      <c r="BL221" s="23" t="s">
        <v>169</v>
      </c>
      <c r="BM221" s="23" t="s">
        <v>1252</v>
      </c>
    </row>
    <row r="222" spans="2:65" s="1" customFormat="1" ht="409.5">
      <c r="B222" s="40"/>
      <c r="C222" s="62"/>
      <c r="D222" s="204" t="s">
        <v>171</v>
      </c>
      <c r="E222" s="62"/>
      <c r="F222" s="241" t="s">
        <v>352</v>
      </c>
      <c r="G222" s="62"/>
      <c r="H222" s="62"/>
      <c r="I222" s="162"/>
      <c r="J222" s="62"/>
      <c r="K222" s="62"/>
      <c r="L222" s="60"/>
      <c r="M222" s="206"/>
      <c r="N222" s="41"/>
      <c r="O222" s="41"/>
      <c r="P222" s="41"/>
      <c r="Q222" s="41"/>
      <c r="R222" s="41"/>
      <c r="S222" s="41"/>
      <c r="T222" s="77"/>
      <c r="AT222" s="23" t="s">
        <v>171</v>
      </c>
      <c r="AU222" s="23" t="s">
        <v>82</v>
      </c>
    </row>
    <row r="223" spans="2:65" s="11" customFormat="1">
      <c r="B223" s="207"/>
      <c r="C223" s="208"/>
      <c r="D223" s="204" t="s">
        <v>173</v>
      </c>
      <c r="E223" s="209" t="s">
        <v>21</v>
      </c>
      <c r="F223" s="210" t="s">
        <v>1223</v>
      </c>
      <c r="G223" s="208"/>
      <c r="H223" s="211" t="s">
        <v>21</v>
      </c>
      <c r="I223" s="212"/>
      <c r="J223" s="208"/>
      <c r="K223" s="208"/>
      <c r="L223" s="213"/>
      <c r="M223" s="214"/>
      <c r="N223" s="215"/>
      <c r="O223" s="215"/>
      <c r="P223" s="215"/>
      <c r="Q223" s="215"/>
      <c r="R223" s="215"/>
      <c r="S223" s="215"/>
      <c r="T223" s="216"/>
      <c r="AT223" s="217" t="s">
        <v>173</v>
      </c>
      <c r="AU223" s="217" t="s">
        <v>82</v>
      </c>
      <c r="AV223" s="11" t="s">
        <v>80</v>
      </c>
      <c r="AW223" s="11" t="s">
        <v>36</v>
      </c>
      <c r="AX223" s="11" t="s">
        <v>72</v>
      </c>
      <c r="AY223" s="217" t="s">
        <v>162</v>
      </c>
    </row>
    <row r="224" spans="2:65" s="11" customFormat="1">
      <c r="B224" s="207"/>
      <c r="C224" s="208"/>
      <c r="D224" s="204" t="s">
        <v>173</v>
      </c>
      <c r="E224" s="209" t="s">
        <v>21</v>
      </c>
      <c r="F224" s="210" t="s">
        <v>353</v>
      </c>
      <c r="G224" s="208"/>
      <c r="H224" s="211" t="s">
        <v>21</v>
      </c>
      <c r="I224" s="212"/>
      <c r="J224" s="208"/>
      <c r="K224" s="208"/>
      <c r="L224" s="213"/>
      <c r="M224" s="214"/>
      <c r="N224" s="215"/>
      <c r="O224" s="215"/>
      <c r="P224" s="215"/>
      <c r="Q224" s="215"/>
      <c r="R224" s="215"/>
      <c r="S224" s="215"/>
      <c r="T224" s="216"/>
      <c r="AT224" s="217" t="s">
        <v>173</v>
      </c>
      <c r="AU224" s="217" t="s">
        <v>82</v>
      </c>
      <c r="AV224" s="11" t="s">
        <v>80</v>
      </c>
      <c r="AW224" s="11" t="s">
        <v>36</v>
      </c>
      <c r="AX224" s="11" t="s">
        <v>72</v>
      </c>
      <c r="AY224" s="217" t="s">
        <v>162</v>
      </c>
    </row>
    <row r="225" spans="2:65" s="11" customFormat="1">
      <c r="B225" s="207"/>
      <c r="C225" s="208"/>
      <c r="D225" s="204" t="s">
        <v>173</v>
      </c>
      <c r="E225" s="209" t="s">
        <v>21</v>
      </c>
      <c r="F225" s="210" t="s">
        <v>210</v>
      </c>
      <c r="G225" s="208"/>
      <c r="H225" s="211" t="s">
        <v>21</v>
      </c>
      <c r="I225" s="212"/>
      <c r="J225" s="208"/>
      <c r="K225" s="208"/>
      <c r="L225" s="213"/>
      <c r="M225" s="214"/>
      <c r="N225" s="215"/>
      <c r="O225" s="215"/>
      <c r="P225" s="215"/>
      <c r="Q225" s="215"/>
      <c r="R225" s="215"/>
      <c r="S225" s="215"/>
      <c r="T225" s="216"/>
      <c r="AT225" s="217" t="s">
        <v>173</v>
      </c>
      <c r="AU225" s="217" t="s">
        <v>82</v>
      </c>
      <c r="AV225" s="11" t="s">
        <v>80</v>
      </c>
      <c r="AW225" s="11" t="s">
        <v>36</v>
      </c>
      <c r="AX225" s="11" t="s">
        <v>72</v>
      </c>
      <c r="AY225" s="217" t="s">
        <v>162</v>
      </c>
    </row>
    <row r="226" spans="2:65" s="12" customFormat="1">
      <c r="B226" s="218"/>
      <c r="C226" s="219"/>
      <c r="D226" s="204" t="s">
        <v>173</v>
      </c>
      <c r="E226" s="220" t="s">
        <v>21</v>
      </c>
      <c r="F226" s="221" t="s">
        <v>211</v>
      </c>
      <c r="G226" s="219"/>
      <c r="H226" s="222">
        <v>56.25</v>
      </c>
      <c r="I226" s="223"/>
      <c r="J226" s="219"/>
      <c r="K226" s="219"/>
      <c r="L226" s="224"/>
      <c r="M226" s="225"/>
      <c r="N226" s="226"/>
      <c r="O226" s="226"/>
      <c r="P226" s="226"/>
      <c r="Q226" s="226"/>
      <c r="R226" s="226"/>
      <c r="S226" s="226"/>
      <c r="T226" s="227"/>
      <c r="AT226" s="228" t="s">
        <v>173</v>
      </c>
      <c r="AU226" s="228" t="s">
        <v>82</v>
      </c>
      <c r="AV226" s="12" t="s">
        <v>82</v>
      </c>
      <c r="AW226" s="12" t="s">
        <v>36</v>
      </c>
      <c r="AX226" s="12" t="s">
        <v>72</v>
      </c>
      <c r="AY226" s="228" t="s">
        <v>162</v>
      </c>
    </row>
    <row r="227" spans="2:65" s="11" customFormat="1">
      <c r="B227" s="207"/>
      <c r="C227" s="208"/>
      <c r="D227" s="204" t="s">
        <v>173</v>
      </c>
      <c r="E227" s="209" t="s">
        <v>21</v>
      </c>
      <c r="F227" s="210" t="s">
        <v>212</v>
      </c>
      <c r="G227" s="208"/>
      <c r="H227" s="211" t="s">
        <v>21</v>
      </c>
      <c r="I227" s="212"/>
      <c r="J227" s="208"/>
      <c r="K227" s="208"/>
      <c r="L227" s="213"/>
      <c r="M227" s="214"/>
      <c r="N227" s="215"/>
      <c r="O227" s="215"/>
      <c r="P227" s="215"/>
      <c r="Q227" s="215"/>
      <c r="R227" s="215"/>
      <c r="S227" s="215"/>
      <c r="T227" s="216"/>
      <c r="AT227" s="217" t="s">
        <v>173</v>
      </c>
      <c r="AU227" s="217" t="s">
        <v>82</v>
      </c>
      <c r="AV227" s="11" t="s">
        <v>80</v>
      </c>
      <c r="AW227" s="11" t="s">
        <v>36</v>
      </c>
      <c r="AX227" s="11" t="s">
        <v>72</v>
      </c>
      <c r="AY227" s="217" t="s">
        <v>162</v>
      </c>
    </row>
    <row r="228" spans="2:65" s="12" customFormat="1">
      <c r="B228" s="218"/>
      <c r="C228" s="219"/>
      <c r="D228" s="204" t="s">
        <v>173</v>
      </c>
      <c r="E228" s="220" t="s">
        <v>21</v>
      </c>
      <c r="F228" s="221" t="s">
        <v>213</v>
      </c>
      <c r="G228" s="219"/>
      <c r="H228" s="222">
        <v>53.25</v>
      </c>
      <c r="I228" s="223"/>
      <c r="J228" s="219"/>
      <c r="K228" s="219"/>
      <c r="L228" s="224"/>
      <c r="M228" s="225"/>
      <c r="N228" s="226"/>
      <c r="O228" s="226"/>
      <c r="P228" s="226"/>
      <c r="Q228" s="226"/>
      <c r="R228" s="226"/>
      <c r="S228" s="226"/>
      <c r="T228" s="227"/>
      <c r="AT228" s="228" t="s">
        <v>173</v>
      </c>
      <c r="AU228" s="228" t="s">
        <v>82</v>
      </c>
      <c r="AV228" s="12" t="s">
        <v>82</v>
      </c>
      <c r="AW228" s="12" t="s">
        <v>36</v>
      </c>
      <c r="AX228" s="12" t="s">
        <v>72</v>
      </c>
      <c r="AY228" s="228" t="s">
        <v>162</v>
      </c>
    </row>
    <row r="229" spans="2:65" s="13" customFormat="1">
      <c r="B229" s="229"/>
      <c r="C229" s="230"/>
      <c r="D229" s="231" t="s">
        <v>173</v>
      </c>
      <c r="E229" s="232" t="s">
        <v>21</v>
      </c>
      <c r="F229" s="233" t="s">
        <v>177</v>
      </c>
      <c r="G229" s="230"/>
      <c r="H229" s="234">
        <v>109.5</v>
      </c>
      <c r="I229" s="235"/>
      <c r="J229" s="230"/>
      <c r="K229" s="230"/>
      <c r="L229" s="236"/>
      <c r="M229" s="237"/>
      <c r="N229" s="238"/>
      <c r="O229" s="238"/>
      <c r="P229" s="238"/>
      <c r="Q229" s="238"/>
      <c r="R229" s="238"/>
      <c r="S229" s="238"/>
      <c r="T229" s="239"/>
      <c r="AT229" s="240" t="s">
        <v>173</v>
      </c>
      <c r="AU229" s="240" t="s">
        <v>82</v>
      </c>
      <c r="AV229" s="13" t="s">
        <v>169</v>
      </c>
      <c r="AW229" s="13" t="s">
        <v>36</v>
      </c>
      <c r="AX229" s="13" t="s">
        <v>80</v>
      </c>
      <c r="AY229" s="240" t="s">
        <v>162</v>
      </c>
    </row>
    <row r="230" spans="2:65" s="1" customFormat="1" ht="28.9" customHeight="1">
      <c r="B230" s="40"/>
      <c r="C230" s="192" t="s">
        <v>316</v>
      </c>
      <c r="D230" s="192" t="s">
        <v>164</v>
      </c>
      <c r="E230" s="193" t="s">
        <v>355</v>
      </c>
      <c r="F230" s="194" t="s">
        <v>356</v>
      </c>
      <c r="G230" s="195" t="s">
        <v>357</v>
      </c>
      <c r="H230" s="196">
        <v>5.52</v>
      </c>
      <c r="I230" s="197"/>
      <c r="J230" s="198">
        <f>ROUND(I230*H230,2)</f>
        <v>0</v>
      </c>
      <c r="K230" s="194" t="s">
        <v>21</v>
      </c>
      <c r="L230" s="60"/>
      <c r="M230" s="199" t="s">
        <v>21</v>
      </c>
      <c r="N230" s="200" t="s">
        <v>43</v>
      </c>
      <c r="O230" s="41"/>
      <c r="P230" s="201">
        <f>O230*H230</f>
        <v>0</v>
      </c>
      <c r="Q230" s="201">
        <v>0</v>
      </c>
      <c r="R230" s="201">
        <f>Q230*H230</f>
        <v>0</v>
      </c>
      <c r="S230" s="201">
        <v>0</v>
      </c>
      <c r="T230" s="202">
        <f>S230*H230</f>
        <v>0</v>
      </c>
      <c r="AR230" s="23" t="s">
        <v>169</v>
      </c>
      <c r="AT230" s="23" t="s">
        <v>164</v>
      </c>
      <c r="AU230" s="23" t="s">
        <v>82</v>
      </c>
      <c r="AY230" s="23" t="s">
        <v>162</v>
      </c>
      <c r="BE230" s="203">
        <f>IF(N230="základní",J230,0)</f>
        <v>0</v>
      </c>
      <c r="BF230" s="203">
        <f>IF(N230="snížená",J230,0)</f>
        <v>0</v>
      </c>
      <c r="BG230" s="203">
        <f>IF(N230="zákl. přenesená",J230,0)</f>
        <v>0</v>
      </c>
      <c r="BH230" s="203">
        <f>IF(N230="sníž. přenesená",J230,0)</f>
        <v>0</v>
      </c>
      <c r="BI230" s="203">
        <f>IF(N230="nulová",J230,0)</f>
        <v>0</v>
      </c>
      <c r="BJ230" s="23" t="s">
        <v>80</v>
      </c>
      <c r="BK230" s="203">
        <f>ROUND(I230*H230,2)</f>
        <v>0</v>
      </c>
      <c r="BL230" s="23" t="s">
        <v>169</v>
      </c>
      <c r="BM230" s="23" t="s">
        <v>1253</v>
      </c>
    </row>
    <row r="231" spans="2:65" s="11" customFormat="1">
      <c r="B231" s="207"/>
      <c r="C231" s="208"/>
      <c r="D231" s="204" t="s">
        <v>173</v>
      </c>
      <c r="E231" s="209" t="s">
        <v>21</v>
      </c>
      <c r="F231" s="210" t="s">
        <v>1223</v>
      </c>
      <c r="G231" s="208"/>
      <c r="H231" s="211" t="s">
        <v>21</v>
      </c>
      <c r="I231" s="212"/>
      <c r="J231" s="208"/>
      <c r="K231" s="208"/>
      <c r="L231" s="213"/>
      <c r="M231" s="214"/>
      <c r="N231" s="215"/>
      <c r="O231" s="215"/>
      <c r="P231" s="215"/>
      <c r="Q231" s="215"/>
      <c r="R231" s="215"/>
      <c r="S231" s="215"/>
      <c r="T231" s="216"/>
      <c r="AT231" s="217" t="s">
        <v>173</v>
      </c>
      <c r="AU231" s="217" t="s">
        <v>82</v>
      </c>
      <c r="AV231" s="11" t="s">
        <v>80</v>
      </c>
      <c r="AW231" s="11" t="s">
        <v>36</v>
      </c>
      <c r="AX231" s="11" t="s">
        <v>72</v>
      </c>
      <c r="AY231" s="217" t="s">
        <v>162</v>
      </c>
    </row>
    <row r="232" spans="2:65" s="12" customFormat="1">
      <c r="B232" s="218"/>
      <c r="C232" s="219"/>
      <c r="D232" s="204" t="s">
        <v>173</v>
      </c>
      <c r="E232" s="220" t="s">
        <v>21</v>
      </c>
      <c r="F232" s="221" t="s">
        <v>1254</v>
      </c>
      <c r="G232" s="219"/>
      <c r="H232" s="222">
        <v>5.52</v>
      </c>
      <c r="I232" s="223"/>
      <c r="J232" s="219"/>
      <c r="K232" s="219"/>
      <c r="L232" s="224"/>
      <c r="M232" s="225"/>
      <c r="N232" s="226"/>
      <c r="O232" s="226"/>
      <c r="P232" s="226"/>
      <c r="Q232" s="226"/>
      <c r="R232" s="226"/>
      <c r="S232" s="226"/>
      <c r="T232" s="227"/>
      <c r="AT232" s="228" t="s">
        <v>173</v>
      </c>
      <c r="AU232" s="228" t="s">
        <v>82</v>
      </c>
      <c r="AV232" s="12" t="s">
        <v>82</v>
      </c>
      <c r="AW232" s="12" t="s">
        <v>36</v>
      </c>
      <c r="AX232" s="12" t="s">
        <v>72</v>
      </c>
      <c r="AY232" s="228" t="s">
        <v>162</v>
      </c>
    </row>
    <row r="233" spans="2:65" s="13" customFormat="1">
      <c r="B233" s="229"/>
      <c r="C233" s="230"/>
      <c r="D233" s="231" t="s">
        <v>173</v>
      </c>
      <c r="E233" s="232" t="s">
        <v>21</v>
      </c>
      <c r="F233" s="233" t="s">
        <v>177</v>
      </c>
      <c r="G233" s="230"/>
      <c r="H233" s="234">
        <v>5.52</v>
      </c>
      <c r="I233" s="235"/>
      <c r="J233" s="230"/>
      <c r="K233" s="230"/>
      <c r="L233" s="236"/>
      <c r="M233" s="237"/>
      <c r="N233" s="238"/>
      <c r="O233" s="238"/>
      <c r="P233" s="238"/>
      <c r="Q233" s="238"/>
      <c r="R233" s="238"/>
      <c r="S233" s="238"/>
      <c r="T233" s="239"/>
      <c r="AT233" s="240" t="s">
        <v>173</v>
      </c>
      <c r="AU233" s="240" t="s">
        <v>82</v>
      </c>
      <c r="AV233" s="13" t="s">
        <v>169</v>
      </c>
      <c r="AW233" s="13" t="s">
        <v>36</v>
      </c>
      <c r="AX233" s="13" t="s">
        <v>80</v>
      </c>
      <c r="AY233" s="240" t="s">
        <v>162</v>
      </c>
    </row>
    <row r="234" spans="2:65" s="1" customFormat="1" ht="28.9" customHeight="1">
      <c r="B234" s="40"/>
      <c r="C234" s="192" t="s">
        <v>323</v>
      </c>
      <c r="D234" s="192" t="s">
        <v>164</v>
      </c>
      <c r="E234" s="193" t="s">
        <v>361</v>
      </c>
      <c r="F234" s="194" t="s">
        <v>362</v>
      </c>
      <c r="G234" s="195" t="s">
        <v>167</v>
      </c>
      <c r="H234" s="196">
        <v>36</v>
      </c>
      <c r="I234" s="197"/>
      <c r="J234" s="198">
        <f>ROUND(I234*H234,2)</f>
        <v>0</v>
      </c>
      <c r="K234" s="194" t="s">
        <v>168</v>
      </c>
      <c r="L234" s="60"/>
      <c r="M234" s="199" t="s">
        <v>21</v>
      </c>
      <c r="N234" s="200" t="s">
        <v>43</v>
      </c>
      <c r="O234" s="41"/>
      <c r="P234" s="201">
        <f>O234*H234</f>
        <v>0</v>
      </c>
      <c r="Q234" s="201">
        <v>0</v>
      </c>
      <c r="R234" s="201">
        <f>Q234*H234</f>
        <v>0</v>
      </c>
      <c r="S234" s="201">
        <v>0</v>
      </c>
      <c r="T234" s="202">
        <f>S234*H234</f>
        <v>0</v>
      </c>
      <c r="AR234" s="23" t="s">
        <v>169</v>
      </c>
      <c r="AT234" s="23" t="s">
        <v>164</v>
      </c>
      <c r="AU234" s="23" t="s">
        <v>82</v>
      </c>
      <c r="AY234" s="23" t="s">
        <v>162</v>
      </c>
      <c r="BE234" s="203">
        <f>IF(N234="základní",J234,0)</f>
        <v>0</v>
      </c>
      <c r="BF234" s="203">
        <f>IF(N234="snížená",J234,0)</f>
        <v>0</v>
      </c>
      <c r="BG234" s="203">
        <f>IF(N234="zákl. přenesená",J234,0)</f>
        <v>0</v>
      </c>
      <c r="BH234" s="203">
        <f>IF(N234="sníž. přenesená",J234,0)</f>
        <v>0</v>
      </c>
      <c r="BI234" s="203">
        <f>IF(N234="nulová",J234,0)</f>
        <v>0</v>
      </c>
      <c r="BJ234" s="23" t="s">
        <v>80</v>
      </c>
      <c r="BK234" s="203">
        <f>ROUND(I234*H234,2)</f>
        <v>0</v>
      </c>
      <c r="BL234" s="23" t="s">
        <v>169</v>
      </c>
      <c r="BM234" s="23" t="s">
        <v>1255</v>
      </c>
    </row>
    <row r="235" spans="2:65" s="1" customFormat="1" ht="409.5">
      <c r="B235" s="40"/>
      <c r="C235" s="62"/>
      <c r="D235" s="204" t="s">
        <v>171</v>
      </c>
      <c r="E235" s="62"/>
      <c r="F235" s="241" t="s">
        <v>352</v>
      </c>
      <c r="G235" s="62"/>
      <c r="H235" s="62"/>
      <c r="I235" s="162"/>
      <c r="J235" s="62"/>
      <c r="K235" s="62"/>
      <c r="L235" s="60"/>
      <c r="M235" s="206"/>
      <c r="N235" s="41"/>
      <c r="O235" s="41"/>
      <c r="P235" s="41"/>
      <c r="Q235" s="41"/>
      <c r="R235" s="41"/>
      <c r="S235" s="41"/>
      <c r="T235" s="77"/>
      <c r="AT235" s="23" t="s">
        <v>171</v>
      </c>
      <c r="AU235" s="23" t="s">
        <v>82</v>
      </c>
    </row>
    <row r="236" spans="2:65" s="11" customFormat="1">
      <c r="B236" s="207"/>
      <c r="C236" s="208"/>
      <c r="D236" s="204" t="s">
        <v>173</v>
      </c>
      <c r="E236" s="209" t="s">
        <v>21</v>
      </c>
      <c r="F236" s="210" t="s">
        <v>1223</v>
      </c>
      <c r="G236" s="208"/>
      <c r="H236" s="211" t="s">
        <v>21</v>
      </c>
      <c r="I236" s="212"/>
      <c r="J236" s="208"/>
      <c r="K236" s="208"/>
      <c r="L236" s="213"/>
      <c r="M236" s="214"/>
      <c r="N236" s="215"/>
      <c r="O236" s="215"/>
      <c r="P236" s="215"/>
      <c r="Q236" s="215"/>
      <c r="R236" s="215"/>
      <c r="S236" s="215"/>
      <c r="T236" s="216"/>
      <c r="AT236" s="217" t="s">
        <v>173</v>
      </c>
      <c r="AU236" s="217" t="s">
        <v>82</v>
      </c>
      <c r="AV236" s="11" t="s">
        <v>80</v>
      </c>
      <c r="AW236" s="11" t="s">
        <v>36</v>
      </c>
      <c r="AX236" s="11" t="s">
        <v>72</v>
      </c>
      <c r="AY236" s="217" t="s">
        <v>162</v>
      </c>
    </row>
    <row r="237" spans="2:65" s="11" customFormat="1">
      <c r="B237" s="207"/>
      <c r="C237" s="208"/>
      <c r="D237" s="204" t="s">
        <v>173</v>
      </c>
      <c r="E237" s="209" t="s">
        <v>21</v>
      </c>
      <c r="F237" s="210" t="s">
        <v>364</v>
      </c>
      <c r="G237" s="208"/>
      <c r="H237" s="211" t="s">
        <v>21</v>
      </c>
      <c r="I237" s="212"/>
      <c r="J237" s="208"/>
      <c r="K237" s="208"/>
      <c r="L237" s="213"/>
      <c r="M237" s="214"/>
      <c r="N237" s="215"/>
      <c r="O237" s="215"/>
      <c r="P237" s="215"/>
      <c r="Q237" s="215"/>
      <c r="R237" s="215"/>
      <c r="S237" s="215"/>
      <c r="T237" s="216"/>
      <c r="AT237" s="217" t="s">
        <v>173</v>
      </c>
      <c r="AU237" s="217" t="s">
        <v>82</v>
      </c>
      <c r="AV237" s="11" t="s">
        <v>80</v>
      </c>
      <c r="AW237" s="11" t="s">
        <v>36</v>
      </c>
      <c r="AX237" s="11" t="s">
        <v>72</v>
      </c>
      <c r="AY237" s="217" t="s">
        <v>162</v>
      </c>
    </row>
    <row r="238" spans="2:65" s="12" customFormat="1">
      <c r="B238" s="218"/>
      <c r="C238" s="219"/>
      <c r="D238" s="204" t="s">
        <v>173</v>
      </c>
      <c r="E238" s="220" t="s">
        <v>21</v>
      </c>
      <c r="F238" s="221" t="s">
        <v>222</v>
      </c>
      <c r="G238" s="219"/>
      <c r="H238" s="222">
        <v>36</v>
      </c>
      <c r="I238" s="223"/>
      <c r="J238" s="219"/>
      <c r="K238" s="219"/>
      <c r="L238" s="224"/>
      <c r="M238" s="225"/>
      <c r="N238" s="226"/>
      <c r="O238" s="226"/>
      <c r="P238" s="226"/>
      <c r="Q238" s="226"/>
      <c r="R238" s="226"/>
      <c r="S238" s="226"/>
      <c r="T238" s="227"/>
      <c r="AT238" s="228" t="s">
        <v>173</v>
      </c>
      <c r="AU238" s="228" t="s">
        <v>82</v>
      </c>
      <c r="AV238" s="12" t="s">
        <v>82</v>
      </c>
      <c r="AW238" s="12" t="s">
        <v>36</v>
      </c>
      <c r="AX238" s="12" t="s">
        <v>72</v>
      </c>
      <c r="AY238" s="228" t="s">
        <v>162</v>
      </c>
    </row>
    <row r="239" spans="2:65" s="13" customFormat="1">
      <c r="B239" s="229"/>
      <c r="C239" s="230"/>
      <c r="D239" s="231" t="s">
        <v>173</v>
      </c>
      <c r="E239" s="232" t="s">
        <v>21</v>
      </c>
      <c r="F239" s="233" t="s">
        <v>177</v>
      </c>
      <c r="G239" s="230"/>
      <c r="H239" s="234">
        <v>36</v>
      </c>
      <c r="I239" s="235"/>
      <c r="J239" s="230"/>
      <c r="K239" s="230"/>
      <c r="L239" s="236"/>
      <c r="M239" s="237"/>
      <c r="N239" s="238"/>
      <c r="O239" s="238"/>
      <c r="P239" s="238"/>
      <c r="Q239" s="238"/>
      <c r="R239" s="238"/>
      <c r="S239" s="238"/>
      <c r="T239" s="239"/>
      <c r="AT239" s="240" t="s">
        <v>173</v>
      </c>
      <c r="AU239" s="240" t="s">
        <v>82</v>
      </c>
      <c r="AV239" s="13" t="s">
        <v>169</v>
      </c>
      <c r="AW239" s="13" t="s">
        <v>36</v>
      </c>
      <c r="AX239" s="13" t="s">
        <v>80</v>
      </c>
      <c r="AY239" s="240" t="s">
        <v>162</v>
      </c>
    </row>
    <row r="240" spans="2:65" s="1" customFormat="1" ht="20.45" customHeight="1">
      <c r="B240" s="40"/>
      <c r="C240" s="192" t="s">
        <v>330</v>
      </c>
      <c r="D240" s="192" t="s">
        <v>164</v>
      </c>
      <c r="E240" s="193" t="s">
        <v>367</v>
      </c>
      <c r="F240" s="194" t="s">
        <v>368</v>
      </c>
      <c r="G240" s="195" t="s">
        <v>167</v>
      </c>
      <c r="H240" s="196">
        <v>73</v>
      </c>
      <c r="I240" s="197"/>
      <c r="J240" s="198">
        <f>ROUND(I240*H240,2)</f>
        <v>0</v>
      </c>
      <c r="K240" s="194" t="s">
        <v>168</v>
      </c>
      <c r="L240" s="60"/>
      <c r="M240" s="199" t="s">
        <v>21</v>
      </c>
      <c r="N240" s="200" t="s">
        <v>43</v>
      </c>
      <c r="O240" s="41"/>
      <c r="P240" s="201">
        <f>O240*H240</f>
        <v>0</v>
      </c>
      <c r="Q240" s="201">
        <v>0</v>
      </c>
      <c r="R240" s="201">
        <f>Q240*H240</f>
        <v>0</v>
      </c>
      <c r="S240" s="201">
        <v>0</v>
      </c>
      <c r="T240" s="202">
        <f>S240*H240</f>
        <v>0</v>
      </c>
      <c r="AR240" s="23" t="s">
        <v>169</v>
      </c>
      <c r="AT240" s="23" t="s">
        <v>164</v>
      </c>
      <c r="AU240" s="23" t="s">
        <v>82</v>
      </c>
      <c r="AY240" s="23" t="s">
        <v>162</v>
      </c>
      <c r="BE240" s="203">
        <f>IF(N240="základní",J240,0)</f>
        <v>0</v>
      </c>
      <c r="BF240" s="203">
        <f>IF(N240="snížená",J240,0)</f>
        <v>0</v>
      </c>
      <c r="BG240" s="203">
        <f>IF(N240="zákl. přenesená",J240,0)</f>
        <v>0</v>
      </c>
      <c r="BH240" s="203">
        <f>IF(N240="sníž. přenesená",J240,0)</f>
        <v>0</v>
      </c>
      <c r="BI240" s="203">
        <f>IF(N240="nulová",J240,0)</f>
        <v>0</v>
      </c>
      <c r="BJ240" s="23" t="s">
        <v>80</v>
      </c>
      <c r="BK240" s="203">
        <f>ROUND(I240*H240,2)</f>
        <v>0</v>
      </c>
      <c r="BL240" s="23" t="s">
        <v>169</v>
      </c>
      <c r="BM240" s="23" t="s">
        <v>1256</v>
      </c>
    </row>
    <row r="241" spans="2:65" s="1" customFormat="1" ht="337.5">
      <c r="B241" s="40"/>
      <c r="C241" s="62"/>
      <c r="D241" s="204" t="s">
        <v>171</v>
      </c>
      <c r="E241" s="62"/>
      <c r="F241" s="205" t="s">
        <v>370</v>
      </c>
      <c r="G241" s="62"/>
      <c r="H241" s="62"/>
      <c r="I241" s="162"/>
      <c r="J241" s="62"/>
      <c r="K241" s="62"/>
      <c r="L241" s="60"/>
      <c r="M241" s="206"/>
      <c r="N241" s="41"/>
      <c r="O241" s="41"/>
      <c r="P241" s="41"/>
      <c r="Q241" s="41"/>
      <c r="R241" s="41"/>
      <c r="S241" s="41"/>
      <c r="T241" s="77"/>
      <c r="AT241" s="23" t="s">
        <v>171</v>
      </c>
      <c r="AU241" s="23" t="s">
        <v>82</v>
      </c>
    </row>
    <row r="242" spans="2:65" s="11" customFormat="1">
      <c r="B242" s="207"/>
      <c r="C242" s="208"/>
      <c r="D242" s="204" t="s">
        <v>173</v>
      </c>
      <c r="E242" s="209" t="s">
        <v>21</v>
      </c>
      <c r="F242" s="210" t="s">
        <v>1257</v>
      </c>
      <c r="G242" s="208"/>
      <c r="H242" s="211" t="s">
        <v>21</v>
      </c>
      <c r="I242" s="212"/>
      <c r="J242" s="208"/>
      <c r="K242" s="208"/>
      <c r="L242" s="213"/>
      <c r="M242" s="214"/>
      <c r="N242" s="215"/>
      <c r="O242" s="215"/>
      <c r="P242" s="215"/>
      <c r="Q242" s="215"/>
      <c r="R242" s="215"/>
      <c r="S242" s="215"/>
      <c r="T242" s="216"/>
      <c r="AT242" s="217" t="s">
        <v>173</v>
      </c>
      <c r="AU242" s="217" t="s">
        <v>82</v>
      </c>
      <c r="AV242" s="11" t="s">
        <v>80</v>
      </c>
      <c r="AW242" s="11" t="s">
        <v>36</v>
      </c>
      <c r="AX242" s="11" t="s">
        <v>72</v>
      </c>
      <c r="AY242" s="217" t="s">
        <v>162</v>
      </c>
    </row>
    <row r="243" spans="2:65" s="11" customFormat="1">
      <c r="B243" s="207"/>
      <c r="C243" s="208"/>
      <c r="D243" s="204" t="s">
        <v>173</v>
      </c>
      <c r="E243" s="209" t="s">
        <v>21</v>
      </c>
      <c r="F243" s="210" t="s">
        <v>310</v>
      </c>
      <c r="G243" s="208"/>
      <c r="H243" s="211" t="s">
        <v>21</v>
      </c>
      <c r="I243" s="212"/>
      <c r="J243" s="208"/>
      <c r="K243" s="208"/>
      <c r="L243" s="213"/>
      <c r="M243" s="214"/>
      <c r="N243" s="215"/>
      <c r="O243" s="215"/>
      <c r="P243" s="215"/>
      <c r="Q243" s="215"/>
      <c r="R243" s="215"/>
      <c r="S243" s="215"/>
      <c r="T243" s="216"/>
      <c r="AT243" s="217" t="s">
        <v>173</v>
      </c>
      <c r="AU243" s="217" t="s">
        <v>82</v>
      </c>
      <c r="AV243" s="11" t="s">
        <v>80</v>
      </c>
      <c r="AW243" s="11" t="s">
        <v>36</v>
      </c>
      <c r="AX243" s="11" t="s">
        <v>72</v>
      </c>
      <c r="AY243" s="217" t="s">
        <v>162</v>
      </c>
    </row>
    <row r="244" spans="2:65" s="12" customFormat="1">
      <c r="B244" s="218"/>
      <c r="C244" s="219"/>
      <c r="D244" s="204" t="s">
        <v>173</v>
      </c>
      <c r="E244" s="220" t="s">
        <v>21</v>
      </c>
      <c r="F244" s="221" t="s">
        <v>1247</v>
      </c>
      <c r="G244" s="219"/>
      <c r="H244" s="222">
        <v>73</v>
      </c>
      <c r="I244" s="223"/>
      <c r="J244" s="219"/>
      <c r="K244" s="219"/>
      <c r="L244" s="224"/>
      <c r="M244" s="225"/>
      <c r="N244" s="226"/>
      <c r="O244" s="226"/>
      <c r="P244" s="226"/>
      <c r="Q244" s="226"/>
      <c r="R244" s="226"/>
      <c r="S244" s="226"/>
      <c r="T244" s="227"/>
      <c r="AT244" s="228" t="s">
        <v>173</v>
      </c>
      <c r="AU244" s="228" t="s">
        <v>82</v>
      </c>
      <c r="AV244" s="12" t="s">
        <v>82</v>
      </c>
      <c r="AW244" s="12" t="s">
        <v>36</v>
      </c>
      <c r="AX244" s="12" t="s">
        <v>72</v>
      </c>
      <c r="AY244" s="228" t="s">
        <v>162</v>
      </c>
    </row>
    <row r="245" spans="2:65" s="13" customFormat="1">
      <c r="B245" s="229"/>
      <c r="C245" s="230"/>
      <c r="D245" s="231" t="s">
        <v>173</v>
      </c>
      <c r="E245" s="232" t="s">
        <v>21</v>
      </c>
      <c r="F245" s="233" t="s">
        <v>177</v>
      </c>
      <c r="G245" s="230"/>
      <c r="H245" s="234">
        <v>73</v>
      </c>
      <c r="I245" s="235"/>
      <c r="J245" s="230"/>
      <c r="K245" s="230"/>
      <c r="L245" s="236"/>
      <c r="M245" s="237"/>
      <c r="N245" s="238"/>
      <c r="O245" s="238"/>
      <c r="P245" s="238"/>
      <c r="Q245" s="238"/>
      <c r="R245" s="238"/>
      <c r="S245" s="238"/>
      <c r="T245" s="239"/>
      <c r="AT245" s="240" t="s">
        <v>173</v>
      </c>
      <c r="AU245" s="240" t="s">
        <v>82</v>
      </c>
      <c r="AV245" s="13" t="s">
        <v>169</v>
      </c>
      <c r="AW245" s="13" t="s">
        <v>36</v>
      </c>
      <c r="AX245" s="13" t="s">
        <v>80</v>
      </c>
      <c r="AY245" s="240" t="s">
        <v>162</v>
      </c>
    </row>
    <row r="246" spans="2:65" s="1" customFormat="1" ht="28.9" customHeight="1">
      <c r="B246" s="40"/>
      <c r="C246" s="192" t="s">
        <v>336</v>
      </c>
      <c r="D246" s="192" t="s">
        <v>164</v>
      </c>
      <c r="E246" s="193" t="s">
        <v>374</v>
      </c>
      <c r="F246" s="194" t="s">
        <v>375</v>
      </c>
      <c r="G246" s="195" t="s">
        <v>167</v>
      </c>
      <c r="H246" s="196">
        <v>37</v>
      </c>
      <c r="I246" s="197"/>
      <c r="J246" s="198">
        <f>ROUND(I246*H246,2)</f>
        <v>0</v>
      </c>
      <c r="K246" s="194" t="s">
        <v>168</v>
      </c>
      <c r="L246" s="60"/>
      <c r="M246" s="199" t="s">
        <v>21</v>
      </c>
      <c r="N246" s="200" t="s">
        <v>43</v>
      </c>
      <c r="O246" s="41"/>
      <c r="P246" s="201">
        <f>O246*H246</f>
        <v>0</v>
      </c>
      <c r="Q246" s="201">
        <v>0</v>
      </c>
      <c r="R246" s="201">
        <f>Q246*H246</f>
        <v>0</v>
      </c>
      <c r="S246" s="201">
        <v>0</v>
      </c>
      <c r="T246" s="202">
        <f>S246*H246</f>
        <v>0</v>
      </c>
      <c r="AR246" s="23" t="s">
        <v>169</v>
      </c>
      <c r="AT246" s="23" t="s">
        <v>164</v>
      </c>
      <c r="AU246" s="23" t="s">
        <v>82</v>
      </c>
      <c r="AY246" s="23" t="s">
        <v>162</v>
      </c>
      <c r="BE246" s="203">
        <f>IF(N246="základní",J246,0)</f>
        <v>0</v>
      </c>
      <c r="BF246" s="203">
        <f>IF(N246="snížená",J246,0)</f>
        <v>0</v>
      </c>
      <c r="BG246" s="203">
        <f>IF(N246="zákl. přenesená",J246,0)</f>
        <v>0</v>
      </c>
      <c r="BH246" s="203">
        <f>IF(N246="sníž. přenesená",J246,0)</f>
        <v>0</v>
      </c>
      <c r="BI246" s="203">
        <f>IF(N246="nulová",J246,0)</f>
        <v>0</v>
      </c>
      <c r="BJ246" s="23" t="s">
        <v>80</v>
      </c>
      <c r="BK246" s="203">
        <f>ROUND(I246*H246,2)</f>
        <v>0</v>
      </c>
      <c r="BL246" s="23" t="s">
        <v>169</v>
      </c>
      <c r="BM246" s="23" t="s">
        <v>1258</v>
      </c>
    </row>
    <row r="247" spans="2:65" s="1" customFormat="1" ht="409.5">
      <c r="B247" s="40"/>
      <c r="C247" s="62"/>
      <c r="D247" s="204" t="s">
        <v>171</v>
      </c>
      <c r="E247" s="62"/>
      <c r="F247" s="241" t="s">
        <v>377</v>
      </c>
      <c r="G247" s="62"/>
      <c r="H247" s="62"/>
      <c r="I247" s="162"/>
      <c r="J247" s="62"/>
      <c r="K247" s="62"/>
      <c r="L247" s="60"/>
      <c r="M247" s="206"/>
      <c r="N247" s="41"/>
      <c r="O247" s="41"/>
      <c r="P247" s="41"/>
      <c r="Q247" s="41"/>
      <c r="R247" s="41"/>
      <c r="S247" s="41"/>
      <c r="T247" s="77"/>
      <c r="AT247" s="23" t="s">
        <v>171</v>
      </c>
      <c r="AU247" s="23" t="s">
        <v>82</v>
      </c>
    </row>
    <row r="248" spans="2:65" s="11" customFormat="1">
      <c r="B248" s="207"/>
      <c r="C248" s="208"/>
      <c r="D248" s="204" t="s">
        <v>173</v>
      </c>
      <c r="E248" s="209" t="s">
        <v>21</v>
      </c>
      <c r="F248" s="210" t="s">
        <v>1223</v>
      </c>
      <c r="G248" s="208"/>
      <c r="H248" s="211" t="s">
        <v>21</v>
      </c>
      <c r="I248" s="212"/>
      <c r="J248" s="208"/>
      <c r="K248" s="208"/>
      <c r="L248" s="213"/>
      <c r="M248" s="214"/>
      <c r="N248" s="215"/>
      <c r="O248" s="215"/>
      <c r="P248" s="215"/>
      <c r="Q248" s="215"/>
      <c r="R248" s="215"/>
      <c r="S248" s="215"/>
      <c r="T248" s="216"/>
      <c r="AT248" s="217" t="s">
        <v>173</v>
      </c>
      <c r="AU248" s="217" t="s">
        <v>82</v>
      </c>
      <c r="AV248" s="11" t="s">
        <v>80</v>
      </c>
      <c r="AW248" s="11" t="s">
        <v>36</v>
      </c>
      <c r="AX248" s="11" t="s">
        <v>72</v>
      </c>
      <c r="AY248" s="217" t="s">
        <v>162</v>
      </c>
    </row>
    <row r="249" spans="2:65" s="11" customFormat="1">
      <c r="B249" s="207"/>
      <c r="C249" s="208"/>
      <c r="D249" s="204" t="s">
        <v>173</v>
      </c>
      <c r="E249" s="209" t="s">
        <v>21</v>
      </c>
      <c r="F249" s="210" t="s">
        <v>378</v>
      </c>
      <c r="G249" s="208"/>
      <c r="H249" s="211" t="s">
        <v>21</v>
      </c>
      <c r="I249" s="212"/>
      <c r="J249" s="208"/>
      <c r="K249" s="208"/>
      <c r="L249" s="213"/>
      <c r="M249" s="214"/>
      <c r="N249" s="215"/>
      <c r="O249" s="215"/>
      <c r="P249" s="215"/>
      <c r="Q249" s="215"/>
      <c r="R249" s="215"/>
      <c r="S249" s="215"/>
      <c r="T249" s="216"/>
      <c r="AT249" s="217" t="s">
        <v>173</v>
      </c>
      <c r="AU249" s="217" t="s">
        <v>82</v>
      </c>
      <c r="AV249" s="11" t="s">
        <v>80</v>
      </c>
      <c r="AW249" s="11" t="s">
        <v>36</v>
      </c>
      <c r="AX249" s="11" t="s">
        <v>72</v>
      </c>
      <c r="AY249" s="217" t="s">
        <v>162</v>
      </c>
    </row>
    <row r="250" spans="2:65" s="12" customFormat="1">
      <c r="B250" s="218"/>
      <c r="C250" s="219"/>
      <c r="D250" s="204" t="s">
        <v>173</v>
      </c>
      <c r="E250" s="220" t="s">
        <v>21</v>
      </c>
      <c r="F250" s="221" t="s">
        <v>412</v>
      </c>
      <c r="G250" s="219"/>
      <c r="H250" s="222">
        <v>37</v>
      </c>
      <c r="I250" s="223"/>
      <c r="J250" s="219"/>
      <c r="K250" s="219"/>
      <c r="L250" s="224"/>
      <c r="M250" s="225"/>
      <c r="N250" s="226"/>
      <c r="O250" s="226"/>
      <c r="P250" s="226"/>
      <c r="Q250" s="226"/>
      <c r="R250" s="226"/>
      <c r="S250" s="226"/>
      <c r="T250" s="227"/>
      <c r="AT250" s="228" t="s">
        <v>173</v>
      </c>
      <c r="AU250" s="228" t="s">
        <v>82</v>
      </c>
      <c r="AV250" s="12" t="s">
        <v>82</v>
      </c>
      <c r="AW250" s="12" t="s">
        <v>36</v>
      </c>
      <c r="AX250" s="12" t="s">
        <v>72</v>
      </c>
      <c r="AY250" s="228" t="s">
        <v>162</v>
      </c>
    </row>
    <row r="251" spans="2:65" s="13" customFormat="1">
      <c r="B251" s="229"/>
      <c r="C251" s="230"/>
      <c r="D251" s="231" t="s">
        <v>173</v>
      </c>
      <c r="E251" s="232" t="s">
        <v>21</v>
      </c>
      <c r="F251" s="233" t="s">
        <v>177</v>
      </c>
      <c r="G251" s="230"/>
      <c r="H251" s="234">
        <v>37</v>
      </c>
      <c r="I251" s="235"/>
      <c r="J251" s="230"/>
      <c r="K251" s="230"/>
      <c r="L251" s="236"/>
      <c r="M251" s="237"/>
      <c r="N251" s="238"/>
      <c r="O251" s="238"/>
      <c r="P251" s="238"/>
      <c r="Q251" s="238"/>
      <c r="R251" s="238"/>
      <c r="S251" s="238"/>
      <c r="T251" s="239"/>
      <c r="AT251" s="240" t="s">
        <v>173</v>
      </c>
      <c r="AU251" s="240" t="s">
        <v>82</v>
      </c>
      <c r="AV251" s="13" t="s">
        <v>169</v>
      </c>
      <c r="AW251" s="13" t="s">
        <v>36</v>
      </c>
      <c r="AX251" s="13" t="s">
        <v>80</v>
      </c>
      <c r="AY251" s="240" t="s">
        <v>162</v>
      </c>
    </row>
    <row r="252" spans="2:65" s="1" customFormat="1" ht="28.9" customHeight="1">
      <c r="B252" s="40"/>
      <c r="C252" s="192" t="s">
        <v>343</v>
      </c>
      <c r="D252" s="192" t="s">
        <v>164</v>
      </c>
      <c r="E252" s="193" t="s">
        <v>380</v>
      </c>
      <c r="F252" s="194" t="s">
        <v>381</v>
      </c>
      <c r="G252" s="195" t="s">
        <v>260</v>
      </c>
      <c r="H252" s="196">
        <v>23</v>
      </c>
      <c r="I252" s="197"/>
      <c r="J252" s="198">
        <f>ROUND(I252*H252,2)</f>
        <v>0</v>
      </c>
      <c r="K252" s="194" t="s">
        <v>168</v>
      </c>
      <c r="L252" s="60"/>
      <c r="M252" s="199" t="s">
        <v>21</v>
      </c>
      <c r="N252" s="200" t="s">
        <v>43</v>
      </c>
      <c r="O252" s="41"/>
      <c r="P252" s="201">
        <f>O252*H252</f>
        <v>0</v>
      </c>
      <c r="Q252" s="201">
        <v>0</v>
      </c>
      <c r="R252" s="201">
        <f>Q252*H252</f>
        <v>0</v>
      </c>
      <c r="S252" s="201">
        <v>0</v>
      </c>
      <c r="T252" s="202">
        <f>S252*H252</f>
        <v>0</v>
      </c>
      <c r="AR252" s="23" t="s">
        <v>169</v>
      </c>
      <c r="AT252" s="23" t="s">
        <v>164</v>
      </c>
      <c r="AU252" s="23" t="s">
        <v>82</v>
      </c>
      <c r="AY252" s="23" t="s">
        <v>162</v>
      </c>
      <c r="BE252" s="203">
        <f>IF(N252="základní",J252,0)</f>
        <v>0</v>
      </c>
      <c r="BF252" s="203">
        <f>IF(N252="snížená",J252,0)</f>
        <v>0</v>
      </c>
      <c r="BG252" s="203">
        <f>IF(N252="zákl. přenesená",J252,0)</f>
        <v>0</v>
      </c>
      <c r="BH252" s="203">
        <f>IF(N252="sníž. přenesená",J252,0)</f>
        <v>0</v>
      </c>
      <c r="BI252" s="203">
        <f>IF(N252="nulová",J252,0)</f>
        <v>0</v>
      </c>
      <c r="BJ252" s="23" t="s">
        <v>80</v>
      </c>
      <c r="BK252" s="203">
        <f>ROUND(I252*H252,2)</f>
        <v>0</v>
      </c>
      <c r="BL252" s="23" t="s">
        <v>169</v>
      </c>
      <c r="BM252" s="23" t="s">
        <v>1259</v>
      </c>
    </row>
    <row r="253" spans="2:65" s="1" customFormat="1" ht="135">
      <c r="B253" s="40"/>
      <c r="C253" s="62"/>
      <c r="D253" s="204" t="s">
        <v>171</v>
      </c>
      <c r="E253" s="62"/>
      <c r="F253" s="205" t="s">
        <v>383</v>
      </c>
      <c r="G253" s="62"/>
      <c r="H253" s="62"/>
      <c r="I253" s="162"/>
      <c r="J253" s="62"/>
      <c r="K253" s="62"/>
      <c r="L253" s="60"/>
      <c r="M253" s="206"/>
      <c r="N253" s="41"/>
      <c r="O253" s="41"/>
      <c r="P253" s="41"/>
      <c r="Q253" s="41"/>
      <c r="R253" s="41"/>
      <c r="S253" s="41"/>
      <c r="T253" s="77"/>
      <c r="AT253" s="23" t="s">
        <v>171</v>
      </c>
      <c r="AU253" s="23" t="s">
        <v>82</v>
      </c>
    </row>
    <row r="254" spans="2:65" s="11" customFormat="1">
      <c r="B254" s="207"/>
      <c r="C254" s="208"/>
      <c r="D254" s="204" t="s">
        <v>173</v>
      </c>
      <c r="E254" s="209" t="s">
        <v>21</v>
      </c>
      <c r="F254" s="210" t="s">
        <v>1223</v>
      </c>
      <c r="G254" s="208"/>
      <c r="H254" s="211" t="s">
        <v>21</v>
      </c>
      <c r="I254" s="212"/>
      <c r="J254" s="208"/>
      <c r="K254" s="208"/>
      <c r="L254" s="213"/>
      <c r="M254" s="214"/>
      <c r="N254" s="215"/>
      <c r="O254" s="215"/>
      <c r="P254" s="215"/>
      <c r="Q254" s="215"/>
      <c r="R254" s="215"/>
      <c r="S254" s="215"/>
      <c r="T254" s="216"/>
      <c r="AT254" s="217" t="s">
        <v>173</v>
      </c>
      <c r="AU254" s="217" t="s">
        <v>82</v>
      </c>
      <c r="AV254" s="11" t="s">
        <v>80</v>
      </c>
      <c r="AW254" s="11" t="s">
        <v>36</v>
      </c>
      <c r="AX254" s="11" t="s">
        <v>72</v>
      </c>
      <c r="AY254" s="217" t="s">
        <v>162</v>
      </c>
    </row>
    <row r="255" spans="2:65" s="11" customFormat="1">
      <c r="B255" s="207"/>
      <c r="C255" s="208"/>
      <c r="D255" s="204" t="s">
        <v>173</v>
      </c>
      <c r="E255" s="209" t="s">
        <v>21</v>
      </c>
      <c r="F255" s="210" t="s">
        <v>384</v>
      </c>
      <c r="G255" s="208"/>
      <c r="H255" s="211" t="s">
        <v>21</v>
      </c>
      <c r="I255" s="212"/>
      <c r="J255" s="208"/>
      <c r="K255" s="208"/>
      <c r="L255" s="213"/>
      <c r="M255" s="214"/>
      <c r="N255" s="215"/>
      <c r="O255" s="215"/>
      <c r="P255" s="215"/>
      <c r="Q255" s="215"/>
      <c r="R255" s="215"/>
      <c r="S255" s="215"/>
      <c r="T255" s="216"/>
      <c r="AT255" s="217" t="s">
        <v>173</v>
      </c>
      <c r="AU255" s="217" t="s">
        <v>82</v>
      </c>
      <c r="AV255" s="11" t="s">
        <v>80</v>
      </c>
      <c r="AW255" s="11" t="s">
        <v>36</v>
      </c>
      <c r="AX255" s="11" t="s">
        <v>72</v>
      </c>
      <c r="AY255" s="217" t="s">
        <v>162</v>
      </c>
    </row>
    <row r="256" spans="2:65" s="12" customFormat="1">
      <c r="B256" s="218"/>
      <c r="C256" s="219"/>
      <c r="D256" s="204" t="s">
        <v>173</v>
      </c>
      <c r="E256" s="220" t="s">
        <v>21</v>
      </c>
      <c r="F256" s="221" t="s">
        <v>316</v>
      </c>
      <c r="G256" s="219"/>
      <c r="H256" s="222">
        <v>23</v>
      </c>
      <c r="I256" s="223"/>
      <c r="J256" s="219"/>
      <c r="K256" s="219"/>
      <c r="L256" s="224"/>
      <c r="M256" s="225"/>
      <c r="N256" s="226"/>
      <c r="O256" s="226"/>
      <c r="P256" s="226"/>
      <c r="Q256" s="226"/>
      <c r="R256" s="226"/>
      <c r="S256" s="226"/>
      <c r="T256" s="227"/>
      <c r="AT256" s="228" t="s">
        <v>173</v>
      </c>
      <c r="AU256" s="228" t="s">
        <v>82</v>
      </c>
      <c r="AV256" s="12" t="s">
        <v>82</v>
      </c>
      <c r="AW256" s="12" t="s">
        <v>36</v>
      </c>
      <c r="AX256" s="12" t="s">
        <v>72</v>
      </c>
      <c r="AY256" s="228" t="s">
        <v>162</v>
      </c>
    </row>
    <row r="257" spans="2:65" s="13" customFormat="1">
      <c r="B257" s="229"/>
      <c r="C257" s="230"/>
      <c r="D257" s="231" t="s">
        <v>173</v>
      </c>
      <c r="E257" s="232" t="s">
        <v>21</v>
      </c>
      <c r="F257" s="233" t="s">
        <v>177</v>
      </c>
      <c r="G257" s="230"/>
      <c r="H257" s="234">
        <v>23</v>
      </c>
      <c r="I257" s="235"/>
      <c r="J257" s="230"/>
      <c r="K257" s="230"/>
      <c r="L257" s="236"/>
      <c r="M257" s="237"/>
      <c r="N257" s="238"/>
      <c r="O257" s="238"/>
      <c r="P257" s="238"/>
      <c r="Q257" s="238"/>
      <c r="R257" s="238"/>
      <c r="S257" s="238"/>
      <c r="T257" s="239"/>
      <c r="AT257" s="240" t="s">
        <v>173</v>
      </c>
      <c r="AU257" s="240" t="s">
        <v>82</v>
      </c>
      <c r="AV257" s="13" t="s">
        <v>169</v>
      </c>
      <c r="AW257" s="13" t="s">
        <v>36</v>
      </c>
      <c r="AX257" s="13" t="s">
        <v>80</v>
      </c>
      <c r="AY257" s="240" t="s">
        <v>162</v>
      </c>
    </row>
    <row r="258" spans="2:65" s="1" customFormat="1" ht="20.45" customHeight="1">
      <c r="B258" s="40"/>
      <c r="C258" s="242" t="s">
        <v>348</v>
      </c>
      <c r="D258" s="242" t="s">
        <v>387</v>
      </c>
      <c r="E258" s="243" t="s">
        <v>388</v>
      </c>
      <c r="F258" s="244" t="s">
        <v>389</v>
      </c>
      <c r="G258" s="245" t="s">
        <v>390</v>
      </c>
      <c r="H258" s="246">
        <v>0.34499999999999997</v>
      </c>
      <c r="I258" s="247"/>
      <c r="J258" s="248">
        <f>ROUND(I258*H258,2)</f>
        <v>0</v>
      </c>
      <c r="K258" s="244" t="s">
        <v>168</v>
      </c>
      <c r="L258" s="249"/>
      <c r="M258" s="250" t="s">
        <v>21</v>
      </c>
      <c r="N258" s="251" t="s">
        <v>43</v>
      </c>
      <c r="O258" s="41"/>
      <c r="P258" s="201">
        <f>O258*H258</f>
        <v>0</v>
      </c>
      <c r="Q258" s="201">
        <v>1E-3</v>
      </c>
      <c r="R258" s="201">
        <f>Q258*H258</f>
        <v>3.4499999999999998E-4</v>
      </c>
      <c r="S258" s="201">
        <v>0</v>
      </c>
      <c r="T258" s="202">
        <f>S258*H258</f>
        <v>0</v>
      </c>
      <c r="AR258" s="23" t="s">
        <v>223</v>
      </c>
      <c r="AT258" s="23" t="s">
        <v>387</v>
      </c>
      <c r="AU258" s="23" t="s">
        <v>82</v>
      </c>
      <c r="AY258" s="23" t="s">
        <v>162</v>
      </c>
      <c r="BE258" s="203">
        <f>IF(N258="základní",J258,0)</f>
        <v>0</v>
      </c>
      <c r="BF258" s="203">
        <f>IF(N258="snížená",J258,0)</f>
        <v>0</v>
      </c>
      <c r="BG258" s="203">
        <f>IF(N258="zákl. přenesená",J258,0)</f>
        <v>0</v>
      </c>
      <c r="BH258" s="203">
        <f>IF(N258="sníž. přenesená",J258,0)</f>
        <v>0</v>
      </c>
      <c r="BI258" s="203">
        <f>IF(N258="nulová",J258,0)</f>
        <v>0</v>
      </c>
      <c r="BJ258" s="23" t="s">
        <v>80</v>
      </c>
      <c r="BK258" s="203">
        <f>ROUND(I258*H258,2)</f>
        <v>0</v>
      </c>
      <c r="BL258" s="23" t="s">
        <v>169</v>
      </c>
      <c r="BM258" s="23" t="s">
        <v>1260</v>
      </c>
    </row>
    <row r="259" spans="2:65" s="11" customFormat="1">
      <c r="B259" s="207"/>
      <c r="C259" s="208"/>
      <c r="D259" s="204" t="s">
        <v>173</v>
      </c>
      <c r="E259" s="209" t="s">
        <v>21</v>
      </c>
      <c r="F259" s="210" t="s">
        <v>392</v>
      </c>
      <c r="G259" s="208"/>
      <c r="H259" s="211" t="s">
        <v>21</v>
      </c>
      <c r="I259" s="212"/>
      <c r="J259" s="208"/>
      <c r="K259" s="208"/>
      <c r="L259" s="213"/>
      <c r="M259" s="214"/>
      <c r="N259" s="215"/>
      <c r="O259" s="215"/>
      <c r="P259" s="215"/>
      <c r="Q259" s="215"/>
      <c r="R259" s="215"/>
      <c r="S259" s="215"/>
      <c r="T259" s="216"/>
      <c r="AT259" s="217" t="s">
        <v>173</v>
      </c>
      <c r="AU259" s="217" t="s">
        <v>82</v>
      </c>
      <c r="AV259" s="11" t="s">
        <v>80</v>
      </c>
      <c r="AW259" s="11" t="s">
        <v>36</v>
      </c>
      <c r="AX259" s="11" t="s">
        <v>72</v>
      </c>
      <c r="AY259" s="217" t="s">
        <v>162</v>
      </c>
    </row>
    <row r="260" spans="2:65" s="12" customFormat="1">
      <c r="B260" s="218"/>
      <c r="C260" s="219"/>
      <c r="D260" s="204" t="s">
        <v>173</v>
      </c>
      <c r="E260" s="220" t="s">
        <v>21</v>
      </c>
      <c r="F260" s="221" t="s">
        <v>1261</v>
      </c>
      <c r="G260" s="219"/>
      <c r="H260" s="222">
        <v>0.34499999999999997</v>
      </c>
      <c r="I260" s="223"/>
      <c r="J260" s="219"/>
      <c r="K260" s="219"/>
      <c r="L260" s="224"/>
      <c r="M260" s="225"/>
      <c r="N260" s="226"/>
      <c r="O260" s="226"/>
      <c r="P260" s="226"/>
      <c r="Q260" s="226"/>
      <c r="R260" s="226"/>
      <c r="S260" s="226"/>
      <c r="T260" s="227"/>
      <c r="AT260" s="228" t="s">
        <v>173</v>
      </c>
      <c r="AU260" s="228" t="s">
        <v>82</v>
      </c>
      <c r="AV260" s="12" t="s">
        <v>82</v>
      </c>
      <c r="AW260" s="12" t="s">
        <v>36</v>
      </c>
      <c r="AX260" s="12" t="s">
        <v>72</v>
      </c>
      <c r="AY260" s="228" t="s">
        <v>162</v>
      </c>
    </row>
    <row r="261" spans="2:65" s="13" customFormat="1">
      <c r="B261" s="229"/>
      <c r="C261" s="230"/>
      <c r="D261" s="231" t="s">
        <v>173</v>
      </c>
      <c r="E261" s="232" t="s">
        <v>21</v>
      </c>
      <c r="F261" s="233" t="s">
        <v>177</v>
      </c>
      <c r="G261" s="230"/>
      <c r="H261" s="234">
        <v>0.34499999999999997</v>
      </c>
      <c r="I261" s="235"/>
      <c r="J261" s="230"/>
      <c r="K261" s="230"/>
      <c r="L261" s="236"/>
      <c r="M261" s="237"/>
      <c r="N261" s="238"/>
      <c r="O261" s="238"/>
      <c r="P261" s="238"/>
      <c r="Q261" s="238"/>
      <c r="R261" s="238"/>
      <c r="S261" s="238"/>
      <c r="T261" s="239"/>
      <c r="AT261" s="240" t="s">
        <v>173</v>
      </c>
      <c r="AU261" s="240" t="s">
        <v>82</v>
      </c>
      <c r="AV261" s="13" t="s">
        <v>169</v>
      </c>
      <c r="AW261" s="13" t="s">
        <v>36</v>
      </c>
      <c r="AX261" s="13" t="s">
        <v>80</v>
      </c>
      <c r="AY261" s="240" t="s">
        <v>162</v>
      </c>
    </row>
    <row r="262" spans="2:65" s="1" customFormat="1" ht="28.9" customHeight="1">
      <c r="B262" s="40"/>
      <c r="C262" s="192" t="s">
        <v>354</v>
      </c>
      <c r="D262" s="192" t="s">
        <v>164</v>
      </c>
      <c r="E262" s="193" t="s">
        <v>395</v>
      </c>
      <c r="F262" s="194" t="s">
        <v>396</v>
      </c>
      <c r="G262" s="195" t="s">
        <v>260</v>
      </c>
      <c r="H262" s="196">
        <v>23</v>
      </c>
      <c r="I262" s="197"/>
      <c r="J262" s="198">
        <f>ROUND(I262*H262,2)</f>
        <v>0</v>
      </c>
      <c r="K262" s="194" t="s">
        <v>168</v>
      </c>
      <c r="L262" s="60"/>
      <c r="M262" s="199" t="s">
        <v>21</v>
      </c>
      <c r="N262" s="200" t="s">
        <v>43</v>
      </c>
      <c r="O262" s="41"/>
      <c r="P262" s="201">
        <f>O262*H262</f>
        <v>0</v>
      </c>
      <c r="Q262" s="201">
        <v>0</v>
      </c>
      <c r="R262" s="201">
        <f>Q262*H262</f>
        <v>0</v>
      </c>
      <c r="S262" s="201">
        <v>0</v>
      </c>
      <c r="T262" s="202">
        <f>S262*H262</f>
        <v>0</v>
      </c>
      <c r="AR262" s="23" t="s">
        <v>169</v>
      </c>
      <c r="AT262" s="23" t="s">
        <v>164</v>
      </c>
      <c r="AU262" s="23" t="s">
        <v>82</v>
      </c>
      <c r="AY262" s="23" t="s">
        <v>162</v>
      </c>
      <c r="BE262" s="203">
        <f>IF(N262="základní",J262,0)</f>
        <v>0</v>
      </c>
      <c r="BF262" s="203">
        <f>IF(N262="snížená",J262,0)</f>
        <v>0</v>
      </c>
      <c r="BG262" s="203">
        <f>IF(N262="zákl. přenesená",J262,0)</f>
        <v>0</v>
      </c>
      <c r="BH262" s="203">
        <f>IF(N262="sníž. přenesená",J262,0)</f>
        <v>0</v>
      </c>
      <c r="BI262" s="203">
        <f>IF(N262="nulová",J262,0)</f>
        <v>0</v>
      </c>
      <c r="BJ262" s="23" t="s">
        <v>80</v>
      </c>
      <c r="BK262" s="203">
        <f>ROUND(I262*H262,2)</f>
        <v>0</v>
      </c>
      <c r="BL262" s="23" t="s">
        <v>169</v>
      </c>
      <c r="BM262" s="23" t="s">
        <v>1262</v>
      </c>
    </row>
    <row r="263" spans="2:65" s="1" customFormat="1" ht="135">
      <c r="B263" s="40"/>
      <c r="C263" s="62"/>
      <c r="D263" s="204" t="s">
        <v>171</v>
      </c>
      <c r="E263" s="62"/>
      <c r="F263" s="205" t="s">
        <v>398</v>
      </c>
      <c r="G263" s="62"/>
      <c r="H263" s="62"/>
      <c r="I263" s="162"/>
      <c r="J263" s="62"/>
      <c r="K263" s="62"/>
      <c r="L263" s="60"/>
      <c r="M263" s="206"/>
      <c r="N263" s="41"/>
      <c r="O263" s="41"/>
      <c r="P263" s="41"/>
      <c r="Q263" s="41"/>
      <c r="R263" s="41"/>
      <c r="S263" s="41"/>
      <c r="T263" s="77"/>
      <c r="AT263" s="23" t="s">
        <v>171</v>
      </c>
      <c r="AU263" s="23" t="s">
        <v>82</v>
      </c>
    </row>
    <row r="264" spans="2:65" s="11" customFormat="1">
      <c r="B264" s="207"/>
      <c r="C264" s="208"/>
      <c r="D264" s="204" t="s">
        <v>173</v>
      </c>
      <c r="E264" s="209" t="s">
        <v>21</v>
      </c>
      <c r="F264" s="210" t="s">
        <v>1223</v>
      </c>
      <c r="G264" s="208"/>
      <c r="H264" s="211" t="s">
        <v>21</v>
      </c>
      <c r="I264" s="212"/>
      <c r="J264" s="208"/>
      <c r="K264" s="208"/>
      <c r="L264" s="213"/>
      <c r="M264" s="214"/>
      <c r="N264" s="215"/>
      <c r="O264" s="215"/>
      <c r="P264" s="215"/>
      <c r="Q264" s="215"/>
      <c r="R264" s="215"/>
      <c r="S264" s="215"/>
      <c r="T264" s="216"/>
      <c r="AT264" s="217" t="s">
        <v>173</v>
      </c>
      <c r="AU264" s="217" t="s">
        <v>82</v>
      </c>
      <c r="AV264" s="11" t="s">
        <v>80</v>
      </c>
      <c r="AW264" s="11" t="s">
        <v>36</v>
      </c>
      <c r="AX264" s="11" t="s">
        <v>72</v>
      </c>
      <c r="AY264" s="217" t="s">
        <v>162</v>
      </c>
    </row>
    <row r="265" spans="2:65" s="11" customFormat="1">
      <c r="B265" s="207"/>
      <c r="C265" s="208"/>
      <c r="D265" s="204" t="s">
        <v>173</v>
      </c>
      <c r="E265" s="209" t="s">
        <v>21</v>
      </c>
      <c r="F265" s="210" t="s">
        <v>399</v>
      </c>
      <c r="G265" s="208"/>
      <c r="H265" s="211" t="s">
        <v>21</v>
      </c>
      <c r="I265" s="212"/>
      <c r="J265" s="208"/>
      <c r="K265" s="208"/>
      <c r="L265" s="213"/>
      <c r="M265" s="214"/>
      <c r="N265" s="215"/>
      <c r="O265" s="215"/>
      <c r="P265" s="215"/>
      <c r="Q265" s="215"/>
      <c r="R265" s="215"/>
      <c r="S265" s="215"/>
      <c r="T265" s="216"/>
      <c r="AT265" s="217" t="s">
        <v>173</v>
      </c>
      <c r="AU265" s="217" t="s">
        <v>82</v>
      </c>
      <c r="AV265" s="11" t="s">
        <v>80</v>
      </c>
      <c r="AW265" s="11" t="s">
        <v>36</v>
      </c>
      <c r="AX265" s="11" t="s">
        <v>72</v>
      </c>
      <c r="AY265" s="217" t="s">
        <v>162</v>
      </c>
    </row>
    <row r="266" spans="2:65" s="12" customFormat="1">
      <c r="B266" s="218"/>
      <c r="C266" s="219"/>
      <c r="D266" s="204" t="s">
        <v>173</v>
      </c>
      <c r="E266" s="220" t="s">
        <v>21</v>
      </c>
      <c r="F266" s="221" t="s">
        <v>316</v>
      </c>
      <c r="G266" s="219"/>
      <c r="H266" s="222">
        <v>23</v>
      </c>
      <c r="I266" s="223"/>
      <c r="J266" s="219"/>
      <c r="K266" s="219"/>
      <c r="L266" s="224"/>
      <c r="M266" s="225"/>
      <c r="N266" s="226"/>
      <c r="O266" s="226"/>
      <c r="P266" s="226"/>
      <c r="Q266" s="226"/>
      <c r="R266" s="226"/>
      <c r="S266" s="226"/>
      <c r="T266" s="227"/>
      <c r="AT266" s="228" t="s">
        <v>173</v>
      </c>
      <c r="AU266" s="228" t="s">
        <v>82</v>
      </c>
      <c r="AV266" s="12" t="s">
        <v>82</v>
      </c>
      <c r="AW266" s="12" t="s">
        <v>36</v>
      </c>
      <c r="AX266" s="12" t="s">
        <v>72</v>
      </c>
      <c r="AY266" s="228" t="s">
        <v>162</v>
      </c>
    </row>
    <row r="267" spans="2:65" s="13" customFormat="1">
      <c r="B267" s="229"/>
      <c r="C267" s="230"/>
      <c r="D267" s="204" t="s">
        <v>173</v>
      </c>
      <c r="E267" s="252" t="s">
        <v>21</v>
      </c>
      <c r="F267" s="253" t="s">
        <v>177</v>
      </c>
      <c r="G267" s="230"/>
      <c r="H267" s="254">
        <v>23</v>
      </c>
      <c r="I267" s="235"/>
      <c r="J267" s="230"/>
      <c r="K267" s="230"/>
      <c r="L267" s="236"/>
      <c r="M267" s="237"/>
      <c r="N267" s="238"/>
      <c r="O267" s="238"/>
      <c r="P267" s="238"/>
      <c r="Q267" s="238"/>
      <c r="R267" s="238"/>
      <c r="S267" s="238"/>
      <c r="T267" s="239"/>
      <c r="AT267" s="240" t="s">
        <v>173</v>
      </c>
      <c r="AU267" s="240" t="s">
        <v>82</v>
      </c>
      <c r="AV267" s="13" t="s">
        <v>169</v>
      </c>
      <c r="AW267" s="13" t="s">
        <v>36</v>
      </c>
      <c r="AX267" s="13" t="s">
        <v>80</v>
      </c>
      <c r="AY267" s="240" t="s">
        <v>162</v>
      </c>
    </row>
    <row r="268" spans="2:65" s="10" customFormat="1" ht="29.85" customHeight="1">
      <c r="B268" s="175"/>
      <c r="C268" s="176"/>
      <c r="D268" s="189" t="s">
        <v>71</v>
      </c>
      <c r="E268" s="190" t="s">
        <v>82</v>
      </c>
      <c r="F268" s="190" t="s">
        <v>400</v>
      </c>
      <c r="G268" s="176"/>
      <c r="H268" s="176"/>
      <c r="I268" s="179"/>
      <c r="J268" s="191">
        <f>BK268</f>
        <v>0</v>
      </c>
      <c r="K268" s="176"/>
      <c r="L268" s="181"/>
      <c r="M268" s="182"/>
      <c r="N268" s="183"/>
      <c r="O268" s="183"/>
      <c r="P268" s="184">
        <f>SUM(P269:P282)</f>
        <v>0</v>
      </c>
      <c r="Q268" s="183"/>
      <c r="R268" s="184">
        <f>SUM(R269:R282)</f>
        <v>12.308449999999999</v>
      </c>
      <c r="S268" s="183"/>
      <c r="T268" s="185">
        <f>SUM(T269:T282)</f>
        <v>0</v>
      </c>
      <c r="AR268" s="186" t="s">
        <v>80</v>
      </c>
      <c r="AT268" s="187" t="s">
        <v>71</v>
      </c>
      <c r="AU268" s="187" t="s">
        <v>80</v>
      </c>
      <c r="AY268" s="186" t="s">
        <v>162</v>
      </c>
      <c r="BK268" s="188">
        <f>SUM(BK269:BK282)</f>
        <v>0</v>
      </c>
    </row>
    <row r="269" spans="2:65" s="1" customFormat="1" ht="28.9" customHeight="1">
      <c r="B269" s="40"/>
      <c r="C269" s="192" t="s">
        <v>360</v>
      </c>
      <c r="D269" s="192" t="s">
        <v>164</v>
      </c>
      <c r="E269" s="193" t="s">
        <v>401</v>
      </c>
      <c r="F269" s="194" t="s">
        <v>402</v>
      </c>
      <c r="G269" s="195" t="s">
        <v>403</v>
      </c>
      <c r="H269" s="196">
        <v>210</v>
      </c>
      <c r="I269" s="197"/>
      <c r="J269" s="198">
        <f>ROUND(I269*H269,2)</f>
        <v>0</v>
      </c>
      <c r="K269" s="194" t="s">
        <v>168</v>
      </c>
      <c r="L269" s="60"/>
      <c r="M269" s="199" t="s">
        <v>21</v>
      </c>
      <c r="N269" s="200" t="s">
        <v>43</v>
      </c>
      <c r="O269" s="41"/>
      <c r="P269" s="201">
        <f>O269*H269</f>
        <v>0</v>
      </c>
      <c r="Q269" s="201">
        <v>2.0000000000000001E-4</v>
      </c>
      <c r="R269" s="201">
        <f>Q269*H269</f>
        <v>4.2000000000000003E-2</v>
      </c>
      <c r="S269" s="201">
        <v>0</v>
      </c>
      <c r="T269" s="202">
        <f>S269*H269</f>
        <v>0</v>
      </c>
      <c r="AR269" s="23" t="s">
        <v>169</v>
      </c>
      <c r="AT269" s="23" t="s">
        <v>164</v>
      </c>
      <c r="AU269" s="23" t="s">
        <v>82</v>
      </c>
      <c r="AY269" s="23" t="s">
        <v>162</v>
      </c>
      <c r="BE269" s="203">
        <f>IF(N269="základní",J269,0)</f>
        <v>0</v>
      </c>
      <c r="BF269" s="203">
        <f>IF(N269="snížená",J269,0)</f>
        <v>0</v>
      </c>
      <c r="BG269" s="203">
        <f>IF(N269="zákl. přenesená",J269,0)</f>
        <v>0</v>
      </c>
      <c r="BH269" s="203">
        <f>IF(N269="sníž. přenesená",J269,0)</f>
        <v>0</v>
      </c>
      <c r="BI269" s="203">
        <f>IF(N269="nulová",J269,0)</f>
        <v>0</v>
      </c>
      <c r="BJ269" s="23" t="s">
        <v>80</v>
      </c>
      <c r="BK269" s="203">
        <f>ROUND(I269*H269,2)</f>
        <v>0</v>
      </c>
      <c r="BL269" s="23" t="s">
        <v>169</v>
      </c>
      <c r="BM269" s="23" t="s">
        <v>1263</v>
      </c>
    </row>
    <row r="270" spans="2:65" s="11" customFormat="1">
      <c r="B270" s="207"/>
      <c r="C270" s="208"/>
      <c r="D270" s="204" t="s">
        <v>173</v>
      </c>
      <c r="E270" s="209" t="s">
        <v>21</v>
      </c>
      <c r="F270" s="210" t="s">
        <v>1123</v>
      </c>
      <c r="G270" s="208"/>
      <c r="H270" s="211" t="s">
        <v>21</v>
      </c>
      <c r="I270" s="212"/>
      <c r="J270" s="208"/>
      <c r="K270" s="208"/>
      <c r="L270" s="213"/>
      <c r="M270" s="214"/>
      <c r="N270" s="215"/>
      <c r="O270" s="215"/>
      <c r="P270" s="215"/>
      <c r="Q270" s="215"/>
      <c r="R270" s="215"/>
      <c r="S270" s="215"/>
      <c r="T270" s="216"/>
      <c r="AT270" s="217" t="s">
        <v>173</v>
      </c>
      <c r="AU270" s="217" t="s">
        <v>82</v>
      </c>
      <c r="AV270" s="11" t="s">
        <v>80</v>
      </c>
      <c r="AW270" s="11" t="s">
        <v>36</v>
      </c>
      <c r="AX270" s="11" t="s">
        <v>72</v>
      </c>
      <c r="AY270" s="217" t="s">
        <v>162</v>
      </c>
    </row>
    <row r="271" spans="2:65" s="11" customFormat="1">
      <c r="B271" s="207"/>
      <c r="C271" s="208"/>
      <c r="D271" s="204" t="s">
        <v>173</v>
      </c>
      <c r="E271" s="209" t="s">
        <v>21</v>
      </c>
      <c r="F271" s="210" t="s">
        <v>407</v>
      </c>
      <c r="G271" s="208"/>
      <c r="H271" s="211" t="s">
        <v>21</v>
      </c>
      <c r="I271" s="212"/>
      <c r="J271" s="208"/>
      <c r="K271" s="208"/>
      <c r="L271" s="213"/>
      <c r="M271" s="214"/>
      <c r="N271" s="215"/>
      <c r="O271" s="215"/>
      <c r="P271" s="215"/>
      <c r="Q271" s="215"/>
      <c r="R271" s="215"/>
      <c r="S271" s="215"/>
      <c r="T271" s="216"/>
      <c r="AT271" s="217" t="s">
        <v>173</v>
      </c>
      <c r="AU271" s="217" t="s">
        <v>82</v>
      </c>
      <c r="AV271" s="11" t="s">
        <v>80</v>
      </c>
      <c r="AW271" s="11" t="s">
        <v>36</v>
      </c>
      <c r="AX271" s="11" t="s">
        <v>72</v>
      </c>
      <c r="AY271" s="217" t="s">
        <v>162</v>
      </c>
    </row>
    <row r="272" spans="2:65" s="12" customFormat="1">
      <c r="B272" s="218"/>
      <c r="C272" s="219"/>
      <c r="D272" s="204" t="s">
        <v>173</v>
      </c>
      <c r="E272" s="220" t="s">
        <v>21</v>
      </c>
      <c r="F272" s="221" t="s">
        <v>1264</v>
      </c>
      <c r="G272" s="219"/>
      <c r="H272" s="222">
        <v>95</v>
      </c>
      <c r="I272" s="223"/>
      <c r="J272" s="219"/>
      <c r="K272" s="219"/>
      <c r="L272" s="224"/>
      <c r="M272" s="225"/>
      <c r="N272" s="226"/>
      <c r="O272" s="226"/>
      <c r="P272" s="226"/>
      <c r="Q272" s="226"/>
      <c r="R272" s="226"/>
      <c r="S272" s="226"/>
      <c r="T272" s="227"/>
      <c r="AT272" s="228" t="s">
        <v>173</v>
      </c>
      <c r="AU272" s="228" t="s">
        <v>82</v>
      </c>
      <c r="AV272" s="12" t="s">
        <v>82</v>
      </c>
      <c r="AW272" s="12" t="s">
        <v>36</v>
      </c>
      <c r="AX272" s="12" t="s">
        <v>72</v>
      </c>
      <c r="AY272" s="228" t="s">
        <v>162</v>
      </c>
    </row>
    <row r="273" spans="2:65" s="12" customFormat="1">
      <c r="B273" s="218"/>
      <c r="C273" s="219"/>
      <c r="D273" s="204" t="s">
        <v>173</v>
      </c>
      <c r="E273" s="220" t="s">
        <v>21</v>
      </c>
      <c r="F273" s="221" t="s">
        <v>1242</v>
      </c>
      <c r="G273" s="219"/>
      <c r="H273" s="222">
        <v>60</v>
      </c>
      <c r="I273" s="223"/>
      <c r="J273" s="219"/>
      <c r="K273" s="219"/>
      <c r="L273" s="224"/>
      <c r="M273" s="225"/>
      <c r="N273" s="226"/>
      <c r="O273" s="226"/>
      <c r="P273" s="226"/>
      <c r="Q273" s="226"/>
      <c r="R273" s="226"/>
      <c r="S273" s="226"/>
      <c r="T273" s="227"/>
      <c r="AT273" s="228" t="s">
        <v>173</v>
      </c>
      <c r="AU273" s="228" t="s">
        <v>82</v>
      </c>
      <c r="AV273" s="12" t="s">
        <v>82</v>
      </c>
      <c r="AW273" s="12" t="s">
        <v>36</v>
      </c>
      <c r="AX273" s="12" t="s">
        <v>72</v>
      </c>
      <c r="AY273" s="228" t="s">
        <v>162</v>
      </c>
    </row>
    <row r="274" spans="2:65" s="11" customFormat="1">
      <c r="B274" s="207"/>
      <c r="C274" s="208"/>
      <c r="D274" s="204" t="s">
        <v>173</v>
      </c>
      <c r="E274" s="209" t="s">
        <v>21</v>
      </c>
      <c r="F274" s="210" t="s">
        <v>410</v>
      </c>
      <c r="G274" s="208"/>
      <c r="H274" s="211" t="s">
        <v>21</v>
      </c>
      <c r="I274" s="212"/>
      <c r="J274" s="208"/>
      <c r="K274" s="208"/>
      <c r="L274" s="213"/>
      <c r="M274" s="214"/>
      <c r="N274" s="215"/>
      <c r="O274" s="215"/>
      <c r="P274" s="215"/>
      <c r="Q274" s="215"/>
      <c r="R274" s="215"/>
      <c r="S274" s="215"/>
      <c r="T274" s="216"/>
      <c r="AT274" s="217" t="s">
        <v>173</v>
      </c>
      <c r="AU274" s="217" t="s">
        <v>82</v>
      </c>
      <c r="AV274" s="11" t="s">
        <v>80</v>
      </c>
      <c r="AW274" s="11" t="s">
        <v>36</v>
      </c>
      <c r="AX274" s="11" t="s">
        <v>72</v>
      </c>
      <c r="AY274" s="217" t="s">
        <v>162</v>
      </c>
    </row>
    <row r="275" spans="2:65" s="12" customFormat="1">
      <c r="B275" s="218"/>
      <c r="C275" s="219"/>
      <c r="D275" s="204" t="s">
        <v>173</v>
      </c>
      <c r="E275" s="220" t="s">
        <v>21</v>
      </c>
      <c r="F275" s="221" t="s">
        <v>540</v>
      </c>
      <c r="G275" s="219"/>
      <c r="H275" s="222">
        <v>55</v>
      </c>
      <c r="I275" s="223"/>
      <c r="J275" s="219"/>
      <c r="K275" s="219"/>
      <c r="L275" s="224"/>
      <c r="M275" s="225"/>
      <c r="N275" s="226"/>
      <c r="O275" s="226"/>
      <c r="P275" s="226"/>
      <c r="Q275" s="226"/>
      <c r="R275" s="226"/>
      <c r="S275" s="226"/>
      <c r="T275" s="227"/>
      <c r="AT275" s="228" t="s">
        <v>173</v>
      </c>
      <c r="AU275" s="228" t="s">
        <v>82</v>
      </c>
      <c r="AV275" s="12" t="s">
        <v>82</v>
      </c>
      <c r="AW275" s="12" t="s">
        <v>36</v>
      </c>
      <c r="AX275" s="12" t="s">
        <v>72</v>
      </c>
      <c r="AY275" s="228" t="s">
        <v>162</v>
      </c>
    </row>
    <row r="276" spans="2:65" s="13" customFormat="1">
      <c r="B276" s="229"/>
      <c r="C276" s="230"/>
      <c r="D276" s="231" t="s">
        <v>173</v>
      </c>
      <c r="E276" s="232" t="s">
        <v>21</v>
      </c>
      <c r="F276" s="233" t="s">
        <v>177</v>
      </c>
      <c r="G276" s="230"/>
      <c r="H276" s="234">
        <v>210</v>
      </c>
      <c r="I276" s="235"/>
      <c r="J276" s="230"/>
      <c r="K276" s="230"/>
      <c r="L276" s="236"/>
      <c r="M276" s="237"/>
      <c r="N276" s="238"/>
      <c r="O276" s="238"/>
      <c r="P276" s="238"/>
      <c r="Q276" s="238"/>
      <c r="R276" s="238"/>
      <c r="S276" s="238"/>
      <c r="T276" s="239"/>
      <c r="AT276" s="240" t="s">
        <v>173</v>
      </c>
      <c r="AU276" s="240" t="s">
        <v>82</v>
      </c>
      <c r="AV276" s="13" t="s">
        <v>169</v>
      </c>
      <c r="AW276" s="13" t="s">
        <v>36</v>
      </c>
      <c r="AX276" s="13" t="s">
        <v>80</v>
      </c>
      <c r="AY276" s="240" t="s">
        <v>162</v>
      </c>
    </row>
    <row r="277" spans="2:65" s="1" customFormat="1" ht="28.9" customHeight="1">
      <c r="B277" s="40"/>
      <c r="C277" s="192" t="s">
        <v>366</v>
      </c>
      <c r="D277" s="192" t="s">
        <v>164</v>
      </c>
      <c r="E277" s="193" t="s">
        <v>419</v>
      </c>
      <c r="F277" s="194" t="s">
        <v>420</v>
      </c>
      <c r="G277" s="195" t="s">
        <v>167</v>
      </c>
      <c r="H277" s="196">
        <v>5</v>
      </c>
      <c r="I277" s="197"/>
      <c r="J277" s="198">
        <f>ROUND(I277*H277,2)</f>
        <v>0</v>
      </c>
      <c r="K277" s="194" t="s">
        <v>168</v>
      </c>
      <c r="L277" s="60"/>
      <c r="M277" s="199" t="s">
        <v>21</v>
      </c>
      <c r="N277" s="200" t="s">
        <v>43</v>
      </c>
      <c r="O277" s="41"/>
      <c r="P277" s="201">
        <f>O277*H277</f>
        <v>0</v>
      </c>
      <c r="Q277" s="201">
        <v>2.45329</v>
      </c>
      <c r="R277" s="201">
        <f>Q277*H277</f>
        <v>12.266449999999999</v>
      </c>
      <c r="S277" s="201">
        <v>0</v>
      </c>
      <c r="T277" s="202">
        <f>S277*H277</f>
        <v>0</v>
      </c>
      <c r="AR277" s="23" t="s">
        <v>169</v>
      </c>
      <c r="AT277" s="23" t="s">
        <v>164</v>
      </c>
      <c r="AU277" s="23" t="s">
        <v>82</v>
      </c>
      <c r="AY277" s="23" t="s">
        <v>162</v>
      </c>
      <c r="BE277" s="203">
        <f>IF(N277="základní",J277,0)</f>
        <v>0</v>
      </c>
      <c r="BF277" s="203">
        <f>IF(N277="snížená",J277,0)</f>
        <v>0</v>
      </c>
      <c r="BG277" s="203">
        <f>IF(N277="zákl. přenesená",J277,0)</f>
        <v>0</v>
      </c>
      <c r="BH277" s="203">
        <f>IF(N277="sníž. přenesená",J277,0)</f>
        <v>0</v>
      </c>
      <c r="BI277" s="203">
        <f>IF(N277="nulová",J277,0)</f>
        <v>0</v>
      </c>
      <c r="BJ277" s="23" t="s">
        <v>80</v>
      </c>
      <c r="BK277" s="203">
        <f>ROUND(I277*H277,2)</f>
        <v>0</v>
      </c>
      <c r="BL277" s="23" t="s">
        <v>169</v>
      </c>
      <c r="BM277" s="23" t="s">
        <v>1265</v>
      </c>
    </row>
    <row r="278" spans="2:65" s="1" customFormat="1" ht="94.5">
      <c r="B278" s="40"/>
      <c r="C278" s="62"/>
      <c r="D278" s="204" t="s">
        <v>171</v>
      </c>
      <c r="E278" s="62"/>
      <c r="F278" s="205" t="s">
        <v>422</v>
      </c>
      <c r="G278" s="62"/>
      <c r="H278" s="62"/>
      <c r="I278" s="162"/>
      <c r="J278" s="62"/>
      <c r="K278" s="62"/>
      <c r="L278" s="60"/>
      <c r="M278" s="206"/>
      <c r="N278" s="41"/>
      <c r="O278" s="41"/>
      <c r="P278" s="41"/>
      <c r="Q278" s="41"/>
      <c r="R278" s="41"/>
      <c r="S278" s="41"/>
      <c r="T278" s="77"/>
      <c r="AT278" s="23" t="s">
        <v>171</v>
      </c>
      <c r="AU278" s="23" t="s">
        <v>82</v>
      </c>
    </row>
    <row r="279" spans="2:65" s="11" customFormat="1">
      <c r="B279" s="207"/>
      <c r="C279" s="208"/>
      <c r="D279" s="204" t="s">
        <v>173</v>
      </c>
      <c r="E279" s="209" t="s">
        <v>21</v>
      </c>
      <c r="F279" s="210" t="s">
        <v>1223</v>
      </c>
      <c r="G279" s="208"/>
      <c r="H279" s="211" t="s">
        <v>21</v>
      </c>
      <c r="I279" s="212"/>
      <c r="J279" s="208"/>
      <c r="K279" s="208"/>
      <c r="L279" s="213"/>
      <c r="M279" s="214"/>
      <c r="N279" s="215"/>
      <c r="O279" s="215"/>
      <c r="P279" s="215"/>
      <c r="Q279" s="215"/>
      <c r="R279" s="215"/>
      <c r="S279" s="215"/>
      <c r="T279" s="216"/>
      <c r="AT279" s="217" t="s">
        <v>173</v>
      </c>
      <c r="AU279" s="217" t="s">
        <v>82</v>
      </c>
      <c r="AV279" s="11" t="s">
        <v>80</v>
      </c>
      <c r="AW279" s="11" t="s">
        <v>36</v>
      </c>
      <c r="AX279" s="11" t="s">
        <v>72</v>
      </c>
      <c r="AY279" s="217" t="s">
        <v>162</v>
      </c>
    </row>
    <row r="280" spans="2:65" s="11" customFormat="1">
      <c r="B280" s="207"/>
      <c r="C280" s="208"/>
      <c r="D280" s="204" t="s">
        <v>173</v>
      </c>
      <c r="E280" s="209" t="s">
        <v>21</v>
      </c>
      <c r="F280" s="210" t="s">
        <v>1266</v>
      </c>
      <c r="G280" s="208"/>
      <c r="H280" s="211" t="s">
        <v>21</v>
      </c>
      <c r="I280" s="212"/>
      <c r="J280" s="208"/>
      <c r="K280" s="208"/>
      <c r="L280" s="213"/>
      <c r="M280" s="214"/>
      <c r="N280" s="215"/>
      <c r="O280" s="215"/>
      <c r="P280" s="215"/>
      <c r="Q280" s="215"/>
      <c r="R280" s="215"/>
      <c r="S280" s="215"/>
      <c r="T280" s="216"/>
      <c r="AT280" s="217" t="s">
        <v>173</v>
      </c>
      <c r="AU280" s="217" t="s">
        <v>82</v>
      </c>
      <c r="AV280" s="11" t="s">
        <v>80</v>
      </c>
      <c r="AW280" s="11" t="s">
        <v>36</v>
      </c>
      <c r="AX280" s="11" t="s">
        <v>72</v>
      </c>
      <c r="AY280" s="217" t="s">
        <v>162</v>
      </c>
    </row>
    <row r="281" spans="2:65" s="12" customFormat="1">
      <c r="B281" s="218"/>
      <c r="C281" s="219"/>
      <c r="D281" s="204" t="s">
        <v>173</v>
      </c>
      <c r="E281" s="220" t="s">
        <v>21</v>
      </c>
      <c r="F281" s="221" t="s">
        <v>196</v>
      </c>
      <c r="G281" s="219"/>
      <c r="H281" s="222">
        <v>5</v>
      </c>
      <c r="I281" s="223"/>
      <c r="J281" s="219"/>
      <c r="K281" s="219"/>
      <c r="L281" s="224"/>
      <c r="M281" s="225"/>
      <c r="N281" s="226"/>
      <c r="O281" s="226"/>
      <c r="P281" s="226"/>
      <c r="Q281" s="226"/>
      <c r="R281" s="226"/>
      <c r="S281" s="226"/>
      <c r="T281" s="227"/>
      <c r="AT281" s="228" t="s">
        <v>173</v>
      </c>
      <c r="AU281" s="228" t="s">
        <v>82</v>
      </c>
      <c r="AV281" s="12" t="s">
        <v>82</v>
      </c>
      <c r="AW281" s="12" t="s">
        <v>36</v>
      </c>
      <c r="AX281" s="12" t="s">
        <v>72</v>
      </c>
      <c r="AY281" s="228" t="s">
        <v>162</v>
      </c>
    </row>
    <row r="282" spans="2:65" s="13" customFormat="1">
      <c r="B282" s="229"/>
      <c r="C282" s="230"/>
      <c r="D282" s="204" t="s">
        <v>173</v>
      </c>
      <c r="E282" s="252" t="s">
        <v>21</v>
      </c>
      <c r="F282" s="253" t="s">
        <v>177</v>
      </c>
      <c r="G282" s="230"/>
      <c r="H282" s="254">
        <v>5</v>
      </c>
      <c r="I282" s="235"/>
      <c r="J282" s="230"/>
      <c r="K282" s="230"/>
      <c r="L282" s="236"/>
      <c r="M282" s="237"/>
      <c r="N282" s="238"/>
      <c r="O282" s="238"/>
      <c r="P282" s="238"/>
      <c r="Q282" s="238"/>
      <c r="R282" s="238"/>
      <c r="S282" s="238"/>
      <c r="T282" s="239"/>
      <c r="AT282" s="240" t="s">
        <v>173</v>
      </c>
      <c r="AU282" s="240" t="s">
        <v>82</v>
      </c>
      <c r="AV282" s="13" t="s">
        <v>169</v>
      </c>
      <c r="AW282" s="13" t="s">
        <v>36</v>
      </c>
      <c r="AX282" s="13" t="s">
        <v>80</v>
      </c>
      <c r="AY282" s="240" t="s">
        <v>162</v>
      </c>
    </row>
    <row r="283" spans="2:65" s="10" customFormat="1" ht="29.85" customHeight="1">
      <c r="B283" s="175"/>
      <c r="C283" s="176"/>
      <c r="D283" s="189" t="s">
        <v>71</v>
      </c>
      <c r="E283" s="190" t="s">
        <v>183</v>
      </c>
      <c r="F283" s="190" t="s">
        <v>431</v>
      </c>
      <c r="G283" s="176"/>
      <c r="H283" s="176"/>
      <c r="I283" s="179"/>
      <c r="J283" s="191">
        <f>BK283</f>
        <v>0</v>
      </c>
      <c r="K283" s="176"/>
      <c r="L283" s="181"/>
      <c r="M283" s="182"/>
      <c r="N283" s="183"/>
      <c r="O283" s="183"/>
      <c r="P283" s="184">
        <f>SUM(P284:P315)</f>
        <v>0</v>
      </c>
      <c r="Q283" s="183"/>
      <c r="R283" s="184">
        <f>SUM(R284:R315)</f>
        <v>7.0859700000000005</v>
      </c>
      <c r="S283" s="183"/>
      <c r="T283" s="185">
        <f>SUM(T284:T315)</f>
        <v>0</v>
      </c>
      <c r="AR283" s="186" t="s">
        <v>80</v>
      </c>
      <c r="AT283" s="187" t="s">
        <v>71</v>
      </c>
      <c r="AU283" s="187" t="s">
        <v>80</v>
      </c>
      <c r="AY283" s="186" t="s">
        <v>162</v>
      </c>
      <c r="BK283" s="188">
        <f>SUM(BK284:BK315)</f>
        <v>0</v>
      </c>
    </row>
    <row r="284" spans="2:65" s="1" customFormat="1" ht="40.15" customHeight="1">
      <c r="B284" s="40"/>
      <c r="C284" s="192" t="s">
        <v>373</v>
      </c>
      <c r="D284" s="192" t="s">
        <v>164</v>
      </c>
      <c r="E284" s="193" t="s">
        <v>433</v>
      </c>
      <c r="F284" s="194" t="s">
        <v>434</v>
      </c>
      <c r="G284" s="195" t="s">
        <v>260</v>
      </c>
      <c r="H284" s="196">
        <v>43</v>
      </c>
      <c r="I284" s="197"/>
      <c r="J284" s="198">
        <f>ROUND(I284*H284,2)</f>
        <v>0</v>
      </c>
      <c r="K284" s="194" t="s">
        <v>168</v>
      </c>
      <c r="L284" s="60"/>
      <c r="M284" s="199" t="s">
        <v>21</v>
      </c>
      <c r="N284" s="200" t="s">
        <v>43</v>
      </c>
      <c r="O284" s="41"/>
      <c r="P284" s="201">
        <f>O284*H284</f>
        <v>0</v>
      </c>
      <c r="Q284" s="201">
        <v>0.03</v>
      </c>
      <c r="R284" s="201">
        <f>Q284*H284</f>
        <v>1.29</v>
      </c>
      <c r="S284" s="201">
        <v>0</v>
      </c>
      <c r="T284" s="202">
        <f>S284*H284</f>
        <v>0</v>
      </c>
      <c r="AR284" s="23" t="s">
        <v>169</v>
      </c>
      <c r="AT284" s="23" t="s">
        <v>164</v>
      </c>
      <c r="AU284" s="23" t="s">
        <v>82</v>
      </c>
      <c r="AY284" s="23" t="s">
        <v>162</v>
      </c>
      <c r="BE284" s="203">
        <f>IF(N284="základní",J284,0)</f>
        <v>0</v>
      </c>
      <c r="BF284" s="203">
        <f>IF(N284="snížená",J284,0)</f>
        <v>0</v>
      </c>
      <c r="BG284" s="203">
        <f>IF(N284="zákl. přenesená",J284,0)</f>
        <v>0</v>
      </c>
      <c r="BH284" s="203">
        <f>IF(N284="sníž. přenesená",J284,0)</f>
        <v>0</v>
      </c>
      <c r="BI284" s="203">
        <f>IF(N284="nulová",J284,0)</f>
        <v>0</v>
      </c>
      <c r="BJ284" s="23" t="s">
        <v>80</v>
      </c>
      <c r="BK284" s="203">
        <f>ROUND(I284*H284,2)</f>
        <v>0</v>
      </c>
      <c r="BL284" s="23" t="s">
        <v>169</v>
      </c>
      <c r="BM284" s="23" t="s">
        <v>1267</v>
      </c>
    </row>
    <row r="285" spans="2:65" s="1" customFormat="1" ht="148.5">
      <c r="B285" s="40"/>
      <c r="C285" s="62"/>
      <c r="D285" s="204" t="s">
        <v>171</v>
      </c>
      <c r="E285" s="62"/>
      <c r="F285" s="205" t="s">
        <v>436</v>
      </c>
      <c r="G285" s="62"/>
      <c r="H285" s="62"/>
      <c r="I285" s="162"/>
      <c r="J285" s="62"/>
      <c r="K285" s="62"/>
      <c r="L285" s="60"/>
      <c r="M285" s="206"/>
      <c r="N285" s="41"/>
      <c r="O285" s="41"/>
      <c r="P285" s="41"/>
      <c r="Q285" s="41"/>
      <c r="R285" s="41"/>
      <c r="S285" s="41"/>
      <c r="T285" s="77"/>
      <c r="AT285" s="23" t="s">
        <v>171</v>
      </c>
      <c r="AU285" s="23" t="s">
        <v>82</v>
      </c>
    </row>
    <row r="286" spans="2:65" s="11" customFormat="1">
      <c r="B286" s="207"/>
      <c r="C286" s="208"/>
      <c r="D286" s="204" t="s">
        <v>173</v>
      </c>
      <c r="E286" s="209" t="s">
        <v>21</v>
      </c>
      <c r="F286" s="210" t="s">
        <v>1223</v>
      </c>
      <c r="G286" s="208"/>
      <c r="H286" s="211" t="s">
        <v>21</v>
      </c>
      <c r="I286" s="212"/>
      <c r="J286" s="208"/>
      <c r="K286" s="208"/>
      <c r="L286" s="213"/>
      <c r="M286" s="214"/>
      <c r="N286" s="215"/>
      <c r="O286" s="215"/>
      <c r="P286" s="215"/>
      <c r="Q286" s="215"/>
      <c r="R286" s="215"/>
      <c r="S286" s="215"/>
      <c r="T286" s="216"/>
      <c r="AT286" s="217" t="s">
        <v>173</v>
      </c>
      <c r="AU286" s="217" t="s">
        <v>82</v>
      </c>
      <c r="AV286" s="11" t="s">
        <v>80</v>
      </c>
      <c r="AW286" s="11" t="s">
        <v>36</v>
      </c>
      <c r="AX286" s="11" t="s">
        <v>72</v>
      </c>
      <c r="AY286" s="217" t="s">
        <v>162</v>
      </c>
    </row>
    <row r="287" spans="2:65" s="11" customFormat="1">
      <c r="B287" s="207"/>
      <c r="C287" s="208"/>
      <c r="D287" s="204" t="s">
        <v>173</v>
      </c>
      <c r="E287" s="209" t="s">
        <v>21</v>
      </c>
      <c r="F287" s="210" t="s">
        <v>437</v>
      </c>
      <c r="G287" s="208"/>
      <c r="H287" s="211" t="s">
        <v>21</v>
      </c>
      <c r="I287" s="212"/>
      <c r="J287" s="208"/>
      <c r="K287" s="208"/>
      <c r="L287" s="213"/>
      <c r="M287" s="214"/>
      <c r="N287" s="215"/>
      <c r="O287" s="215"/>
      <c r="P287" s="215"/>
      <c r="Q287" s="215"/>
      <c r="R287" s="215"/>
      <c r="S287" s="215"/>
      <c r="T287" s="216"/>
      <c r="AT287" s="217" t="s">
        <v>173</v>
      </c>
      <c r="AU287" s="217" t="s">
        <v>82</v>
      </c>
      <c r="AV287" s="11" t="s">
        <v>80</v>
      </c>
      <c r="AW287" s="11" t="s">
        <v>36</v>
      </c>
      <c r="AX287" s="11" t="s">
        <v>72</v>
      </c>
      <c r="AY287" s="217" t="s">
        <v>162</v>
      </c>
    </row>
    <row r="288" spans="2:65" s="12" customFormat="1">
      <c r="B288" s="218"/>
      <c r="C288" s="219"/>
      <c r="D288" s="204" t="s">
        <v>173</v>
      </c>
      <c r="E288" s="220" t="s">
        <v>21</v>
      </c>
      <c r="F288" s="221" t="s">
        <v>452</v>
      </c>
      <c r="G288" s="219"/>
      <c r="H288" s="222">
        <v>43</v>
      </c>
      <c r="I288" s="223"/>
      <c r="J288" s="219"/>
      <c r="K288" s="219"/>
      <c r="L288" s="224"/>
      <c r="M288" s="225"/>
      <c r="N288" s="226"/>
      <c r="O288" s="226"/>
      <c r="P288" s="226"/>
      <c r="Q288" s="226"/>
      <c r="R288" s="226"/>
      <c r="S288" s="226"/>
      <c r="T288" s="227"/>
      <c r="AT288" s="228" t="s">
        <v>173</v>
      </c>
      <c r="AU288" s="228" t="s">
        <v>82</v>
      </c>
      <c r="AV288" s="12" t="s">
        <v>82</v>
      </c>
      <c r="AW288" s="12" t="s">
        <v>36</v>
      </c>
      <c r="AX288" s="12" t="s">
        <v>72</v>
      </c>
      <c r="AY288" s="228" t="s">
        <v>162</v>
      </c>
    </row>
    <row r="289" spans="2:65" s="13" customFormat="1">
      <c r="B289" s="229"/>
      <c r="C289" s="230"/>
      <c r="D289" s="231" t="s">
        <v>173</v>
      </c>
      <c r="E289" s="232" t="s">
        <v>21</v>
      </c>
      <c r="F289" s="233" t="s">
        <v>177</v>
      </c>
      <c r="G289" s="230"/>
      <c r="H289" s="234">
        <v>43</v>
      </c>
      <c r="I289" s="235"/>
      <c r="J289" s="230"/>
      <c r="K289" s="230"/>
      <c r="L289" s="236"/>
      <c r="M289" s="237"/>
      <c r="N289" s="238"/>
      <c r="O289" s="238"/>
      <c r="P289" s="238"/>
      <c r="Q289" s="238"/>
      <c r="R289" s="238"/>
      <c r="S289" s="238"/>
      <c r="T289" s="239"/>
      <c r="AT289" s="240" t="s">
        <v>173</v>
      </c>
      <c r="AU289" s="240" t="s">
        <v>82</v>
      </c>
      <c r="AV289" s="13" t="s">
        <v>169</v>
      </c>
      <c r="AW289" s="13" t="s">
        <v>36</v>
      </c>
      <c r="AX289" s="13" t="s">
        <v>80</v>
      </c>
      <c r="AY289" s="240" t="s">
        <v>162</v>
      </c>
    </row>
    <row r="290" spans="2:65" s="1" customFormat="1" ht="51.6" customHeight="1">
      <c r="B290" s="40"/>
      <c r="C290" s="192" t="s">
        <v>379</v>
      </c>
      <c r="D290" s="192" t="s">
        <v>164</v>
      </c>
      <c r="E290" s="193" t="s">
        <v>460</v>
      </c>
      <c r="F290" s="194" t="s">
        <v>461</v>
      </c>
      <c r="G290" s="195" t="s">
        <v>167</v>
      </c>
      <c r="H290" s="196">
        <v>32</v>
      </c>
      <c r="I290" s="197"/>
      <c r="J290" s="198">
        <f>ROUND(I290*H290,2)</f>
        <v>0</v>
      </c>
      <c r="K290" s="194" t="s">
        <v>168</v>
      </c>
      <c r="L290" s="60"/>
      <c r="M290" s="199" t="s">
        <v>21</v>
      </c>
      <c r="N290" s="200" t="s">
        <v>43</v>
      </c>
      <c r="O290" s="41"/>
      <c r="P290" s="201">
        <f>O290*H290</f>
        <v>0</v>
      </c>
      <c r="Q290" s="201">
        <v>0</v>
      </c>
      <c r="R290" s="201">
        <f>Q290*H290</f>
        <v>0</v>
      </c>
      <c r="S290" s="201">
        <v>0</v>
      </c>
      <c r="T290" s="202">
        <f>S290*H290</f>
        <v>0</v>
      </c>
      <c r="AR290" s="23" t="s">
        <v>169</v>
      </c>
      <c r="AT290" s="23" t="s">
        <v>164</v>
      </c>
      <c r="AU290" s="23" t="s">
        <v>82</v>
      </c>
      <c r="AY290" s="23" t="s">
        <v>162</v>
      </c>
      <c r="BE290" s="203">
        <f>IF(N290="základní",J290,0)</f>
        <v>0</v>
      </c>
      <c r="BF290" s="203">
        <f>IF(N290="snížená",J290,0)</f>
        <v>0</v>
      </c>
      <c r="BG290" s="203">
        <f>IF(N290="zákl. přenesená",J290,0)</f>
        <v>0</v>
      </c>
      <c r="BH290" s="203">
        <f>IF(N290="sníž. přenesená",J290,0)</f>
        <v>0</v>
      </c>
      <c r="BI290" s="203">
        <f>IF(N290="nulová",J290,0)</f>
        <v>0</v>
      </c>
      <c r="BJ290" s="23" t="s">
        <v>80</v>
      </c>
      <c r="BK290" s="203">
        <f>ROUND(I290*H290,2)</f>
        <v>0</v>
      </c>
      <c r="BL290" s="23" t="s">
        <v>169</v>
      </c>
      <c r="BM290" s="23" t="s">
        <v>1268</v>
      </c>
    </row>
    <row r="291" spans="2:65" s="1" customFormat="1" ht="270">
      <c r="B291" s="40"/>
      <c r="C291" s="62"/>
      <c r="D291" s="204" t="s">
        <v>171</v>
      </c>
      <c r="E291" s="62"/>
      <c r="F291" s="205" t="s">
        <v>456</v>
      </c>
      <c r="G291" s="62"/>
      <c r="H291" s="62"/>
      <c r="I291" s="162"/>
      <c r="J291" s="62"/>
      <c r="K291" s="62"/>
      <c r="L291" s="60"/>
      <c r="M291" s="206"/>
      <c r="N291" s="41"/>
      <c r="O291" s="41"/>
      <c r="P291" s="41"/>
      <c r="Q291" s="41"/>
      <c r="R291" s="41"/>
      <c r="S291" s="41"/>
      <c r="T291" s="77"/>
      <c r="AT291" s="23" t="s">
        <v>171</v>
      </c>
      <c r="AU291" s="23" t="s">
        <v>82</v>
      </c>
    </row>
    <row r="292" spans="2:65" s="11" customFormat="1">
      <c r="B292" s="207"/>
      <c r="C292" s="208"/>
      <c r="D292" s="204" t="s">
        <v>173</v>
      </c>
      <c r="E292" s="209" t="s">
        <v>21</v>
      </c>
      <c r="F292" s="210" t="s">
        <v>1223</v>
      </c>
      <c r="G292" s="208"/>
      <c r="H292" s="211" t="s">
        <v>21</v>
      </c>
      <c r="I292" s="212"/>
      <c r="J292" s="208"/>
      <c r="K292" s="208"/>
      <c r="L292" s="213"/>
      <c r="M292" s="214"/>
      <c r="N292" s="215"/>
      <c r="O292" s="215"/>
      <c r="P292" s="215"/>
      <c r="Q292" s="215"/>
      <c r="R292" s="215"/>
      <c r="S292" s="215"/>
      <c r="T292" s="216"/>
      <c r="AT292" s="217" t="s">
        <v>173</v>
      </c>
      <c r="AU292" s="217" t="s">
        <v>82</v>
      </c>
      <c r="AV292" s="11" t="s">
        <v>80</v>
      </c>
      <c r="AW292" s="11" t="s">
        <v>36</v>
      </c>
      <c r="AX292" s="11" t="s">
        <v>72</v>
      </c>
      <c r="AY292" s="217" t="s">
        <v>162</v>
      </c>
    </row>
    <row r="293" spans="2:65" s="12" customFormat="1">
      <c r="B293" s="218"/>
      <c r="C293" s="219"/>
      <c r="D293" s="204" t="s">
        <v>173</v>
      </c>
      <c r="E293" s="220" t="s">
        <v>21</v>
      </c>
      <c r="F293" s="221" t="s">
        <v>1269</v>
      </c>
      <c r="G293" s="219"/>
      <c r="H293" s="222">
        <v>18</v>
      </c>
      <c r="I293" s="223"/>
      <c r="J293" s="219"/>
      <c r="K293" s="219"/>
      <c r="L293" s="224"/>
      <c r="M293" s="225"/>
      <c r="N293" s="226"/>
      <c r="O293" s="226"/>
      <c r="P293" s="226"/>
      <c r="Q293" s="226"/>
      <c r="R293" s="226"/>
      <c r="S293" s="226"/>
      <c r="T293" s="227"/>
      <c r="AT293" s="228" t="s">
        <v>173</v>
      </c>
      <c r="AU293" s="228" t="s">
        <v>82</v>
      </c>
      <c r="AV293" s="12" t="s">
        <v>82</v>
      </c>
      <c r="AW293" s="12" t="s">
        <v>36</v>
      </c>
      <c r="AX293" s="12" t="s">
        <v>72</v>
      </c>
      <c r="AY293" s="228" t="s">
        <v>162</v>
      </c>
    </row>
    <row r="294" spans="2:65" s="12" customFormat="1">
      <c r="B294" s="218"/>
      <c r="C294" s="219"/>
      <c r="D294" s="204" t="s">
        <v>173</v>
      </c>
      <c r="E294" s="220" t="s">
        <v>21</v>
      </c>
      <c r="F294" s="221" t="s">
        <v>1270</v>
      </c>
      <c r="G294" s="219"/>
      <c r="H294" s="222">
        <v>14</v>
      </c>
      <c r="I294" s="223"/>
      <c r="J294" s="219"/>
      <c r="K294" s="219"/>
      <c r="L294" s="224"/>
      <c r="M294" s="225"/>
      <c r="N294" s="226"/>
      <c r="O294" s="226"/>
      <c r="P294" s="226"/>
      <c r="Q294" s="226"/>
      <c r="R294" s="226"/>
      <c r="S294" s="226"/>
      <c r="T294" s="227"/>
      <c r="AT294" s="228" t="s">
        <v>173</v>
      </c>
      <c r="AU294" s="228" t="s">
        <v>82</v>
      </c>
      <c r="AV294" s="12" t="s">
        <v>82</v>
      </c>
      <c r="AW294" s="12" t="s">
        <v>36</v>
      </c>
      <c r="AX294" s="12" t="s">
        <v>72</v>
      </c>
      <c r="AY294" s="228" t="s">
        <v>162</v>
      </c>
    </row>
    <row r="295" spans="2:65" s="13" customFormat="1">
      <c r="B295" s="229"/>
      <c r="C295" s="230"/>
      <c r="D295" s="231" t="s">
        <v>173</v>
      </c>
      <c r="E295" s="232" t="s">
        <v>21</v>
      </c>
      <c r="F295" s="233" t="s">
        <v>177</v>
      </c>
      <c r="G295" s="230"/>
      <c r="H295" s="234">
        <v>32</v>
      </c>
      <c r="I295" s="235"/>
      <c r="J295" s="230"/>
      <c r="K295" s="230"/>
      <c r="L295" s="236"/>
      <c r="M295" s="237"/>
      <c r="N295" s="238"/>
      <c r="O295" s="238"/>
      <c r="P295" s="238"/>
      <c r="Q295" s="238"/>
      <c r="R295" s="238"/>
      <c r="S295" s="238"/>
      <c r="T295" s="239"/>
      <c r="AT295" s="240" t="s">
        <v>173</v>
      </c>
      <c r="AU295" s="240" t="s">
        <v>82</v>
      </c>
      <c r="AV295" s="13" t="s">
        <v>169</v>
      </c>
      <c r="AW295" s="13" t="s">
        <v>36</v>
      </c>
      <c r="AX295" s="13" t="s">
        <v>80</v>
      </c>
      <c r="AY295" s="240" t="s">
        <v>162</v>
      </c>
    </row>
    <row r="296" spans="2:65" s="1" customFormat="1" ht="51.6" customHeight="1">
      <c r="B296" s="40"/>
      <c r="C296" s="192" t="s">
        <v>386</v>
      </c>
      <c r="D296" s="192" t="s">
        <v>164</v>
      </c>
      <c r="E296" s="193" t="s">
        <v>467</v>
      </c>
      <c r="F296" s="194" t="s">
        <v>468</v>
      </c>
      <c r="G296" s="195" t="s">
        <v>260</v>
      </c>
      <c r="H296" s="196">
        <v>63</v>
      </c>
      <c r="I296" s="197"/>
      <c r="J296" s="198">
        <f>ROUND(I296*H296,2)</f>
        <v>0</v>
      </c>
      <c r="K296" s="194" t="s">
        <v>168</v>
      </c>
      <c r="L296" s="60"/>
      <c r="M296" s="199" t="s">
        <v>21</v>
      </c>
      <c r="N296" s="200" t="s">
        <v>43</v>
      </c>
      <c r="O296" s="41"/>
      <c r="P296" s="201">
        <f>O296*H296</f>
        <v>0</v>
      </c>
      <c r="Q296" s="201">
        <v>7.6499999999999997E-3</v>
      </c>
      <c r="R296" s="201">
        <f>Q296*H296</f>
        <v>0.48194999999999999</v>
      </c>
      <c r="S296" s="201">
        <v>0</v>
      </c>
      <c r="T296" s="202">
        <f>S296*H296</f>
        <v>0</v>
      </c>
      <c r="AR296" s="23" t="s">
        <v>169</v>
      </c>
      <c r="AT296" s="23" t="s">
        <v>164</v>
      </c>
      <c r="AU296" s="23" t="s">
        <v>82</v>
      </c>
      <c r="AY296" s="23" t="s">
        <v>162</v>
      </c>
      <c r="BE296" s="203">
        <f>IF(N296="základní",J296,0)</f>
        <v>0</v>
      </c>
      <c r="BF296" s="203">
        <f>IF(N296="snížená",J296,0)</f>
        <v>0</v>
      </c>
      <c r="BG296" s="203">
        <f>IF(N296="zákl. přenesená",J296,0)</f>
        <v>0</v>
      </c>
      <c r="BH296" s="203">
        <f>IF(N296="sníž. přenesená",J296,0)</f>
        <v>0</v>
      </c>
      <c r="BI296" s="203">
        <f>IF(N296="nulová",J296,0)</f>
        <v>0</v>
      </c>
      <c r="BJ296" s="23" t="s">
        <v>80</v>
      </c>
      <c r="BK296" s="203">
        <f>ROUND(I296*H296,2)</f>
        <v>0</v>
      </c>
      <c r="BL296" s="23" t="s">
        <v>169</v>
      </c>
      <c r="BM296" s="23" t="s">
        <v>1271</v>
      </c>
    </row>
    <row r="297" spans="2:65" s="1" customFormat="1" ht="216">
      <c r="B297" s="40"/>
      <c r="C297" s="62"/>
      <c r="D297" s="204" t="s">
        <v>171</v>
      </c>
      <c r="E297" s="62"/>
      <c r="F297" s="205" t="s">
        <v>470</v>
      </c>
      <c r="G297" s="62"/>
      <c r="H297" s="62"/>
      <c r="I297" s="162"/>
      <c r="J297" s="62"/>
      <c r="K297" s="62"/>
      <c r="L297" s="60"/>
      <c r="M297" s="206"/>
      <c r="N297" s="41"/>
      <c r="O297" s="41"/>
      <c r="P297" s="41"/>
      <c r="Q297" s="41"/>
      <c r="R297" s="41"/>
      <c r="S297" s="41"/>
      <c r="T297" s="77"/>
      <c r="AT297" s="23" t="s">
        <v>171</v>
      </c>
      <c r="AU297" s="23" t="s">
        <v>82</v>
      </c>
    </row>
    <row r="298" spans="2:65" s="11" customFormat="1">
      <c r="B298" s="207"/>
      <c r="C298" s="208"/>
      <c r="D298" s="204" t="s">
        <v>173</v>
      </c>
      <c r="E298" s="209" t="s">
        <v>21</v>
      </c>
      <c r="F298" s="210" t="s">
        <v>1223</v>
      </c>
      <c r="G298" s="208"/>
      <c r="H298" s="211" t="s">
        <v>21</v>
      </c>
      <c r="I298" s="212"/>
      <c r="J298" s="208"/>
      <c r="K298" s="208"/>
      <c r="L298" s="213"/>
      <c r="M298" s="214"/>
      <c r="N298" s="215"/>
      <c r="O298" s="215"/>
      <c r="P298" s="215"/>
      <c r="Q298" s="215"/>
      <c r="R298" s="215"/>
      <c r="S298" s="215"/>
      <c r="T298" s="216"/>
      <c r="AT298" s="217" t="s">
        <v>173</v>
      </c>
      <c r="AU298" s="217" t="s">
        <v>82</v>
      </c>
      <c r="AV298" s="11" t="s">
        <v>80</v>
      </c>
      <c r="AW298" s="11" t="s">
        <v>36</v>
      </c>
      <c r="AX298" s="11" t="s">
        <v>72</v>
      </c>
      <c r="AY298" s="217" t="s">
        <v>162</v>
      </c>
    </row>
    <row r="299" spans="2:65" s="12" customFormat="1">
      <c r="B299" s="218"/>
      <c r="C299" s="219"/>
      <c r="D299" s="204" t="s">
        <v>173</v>
      </c>
      <c r="E299" s="220" t="s">
        <v>21</v>
      </c>
      <c r="F299" s="221" t="s">
        <v>1272</v>
      </c>
      <c r="G299" s="219"/>
      <c r="H299" s="222">
        <v>25</v>
      </c>
      <c r="I299" s="223"/>
      <c r="J299" s="219"/>
      <c r="K299" s="219"/>
      <c r="L299" s="224"/>
      <c r="M299" s="225"/>
      <c r="N299" s="226"/>
      <c r="O299" s="226"/>
      <c r="P299" s="226"/>
      <c r="Q299" s="226"/>
      <c r="R299" s="226"/>
      <c r="S299" s="226"/>
      <c r="T299" s="227"/>
      <c r="AT299" s="228" t="s">
        <v>173</v>
      </c>
      <c r="AU299" s="228" t="s">
        <v>82</v>
      </c>
      <c r="AV299" s="12" t="s">
        <v>82</v>
      </c>
      <c r="AW299" s="12" t="s">
        <v>36</v>
      </c>
      <c r="AX299" s="12" t="s">
        <v>72</v>
      </c>
      <c r="AY299" s="228" t="s">
        <v>162</v>
      </c>
    </row>
    <row r="300" spans="2:65" s="12" customFormat="1">
      <c r="B300" s="218"/>
      <c r="C300" s="219"/>
      <c r="D300" s="204" t="s">
        <v>173</v>
      </c>
      <c r="E300" s="220" t="s">
        <v>21</v>
      </c>
      <c r="F300" s="221" t="s">
        <v>1273</v>
      </c>
      <c r="G300" s="219"/>
      <c r="H300" s="222">
        <v>34</v>
      </c>
      <c r="I300" s="223"/>
      <c r="J300" s="219"/>
      <c r="K300" s="219"/>
      <c r="L300" s="224"/>
      <c r="M300" s="225"/>
      <c r="N300" s="226"/>
      <c r="O300" s="226"/>
      <c r="P300" s="226"/>
      <c r="Q300" s="226"/>
      <c r="R300" s="226"/>
      <c r="S300" s="226"/>
      <c r="T300" s="227"/>
      <c r="AT300" s="228" t="s">
        <v>173</v>
      </c>
      <c r="AU300" s="228" t="s">
        <v>82</v>
      </c>
      <c r="AV300" s="12" t="s">
        <v>82</v>
      </c>
      <c r="AW300" s="12" t="s">
        <v>36</v>
      </c>
      <c r="AX300" s="12" t="s">
        <v>72</v>
      </c>
      <c r="AY300" s="228" t="s">
        <v>162</v>
      </c>
    </row>
    <row r="301" spans="2:65" s="12" customFormat="1">
      <c r="B301" s="218"/>
      <c r="C301" s="219"/>
      <c r="D301" s="204" t="s">
        <v>173</v>
      </c>
      <c r="E301" s="220" t="s">
        <v>21</v>
      </c>
      <c r="F301" s="221" t="s">
        <v>1274</v>
      </c>
      <c r="G301" s="219"/>
      <c r="H301" s="222">
        <v>4</v>
      </c>
      <c r="I301" s="223"/>
      <c r="J301" s="219"/>
      <c r="K301" s="219"/>
      <c r="L301" s="224"/>
      <c r="M301" s="225"/>
      <c r="N301" s="226"/>
      <c r="O301" s="226"/>
      <c r="P301" s="226"/>
      <c r="Q301" s="226"/>
      <c r="R301" s="226"/>
      <c r="S301" s="226"/>
      <c r="T301" s="227"/>
      <c r="AT301" s="228" t="s">
        <v>173</v>
      </c>
      <c r="AU301" s="228" t="s">
        <v>82</v>
      </c>
      <c r="AV301" s="12" t="s">
        <v>82</v>
      </c>
      <c r="AW301" s="12" t="s">
        <v>36</v>
      </c>
      <c r="AX301" s="12" t="s">
        <v>72</v>
      </c>
      <c r="AY301" s="228" t="s">
        <v>162</v>
      </c>
    </row>
    <row r="302" spans="2:65" s="13" customFormat="1">
      <c r="B302" s="229"/>
      <c r="C302" s="230"/>
      <c r="D302" s="231" t="s">
        <v>173</v>
      </c>
      <c r="E302" s="232" t="s">
        <v>21</v>
      </c>
      <c r="F302" s="233" t="s">
        <v>177</v>
      </c>
      <c r="G302" s="230"/>
      <c r="H302" s="234">
        <v>63</v>
      </c>
      <c r="I302" s="235"/>
      <c r="J302" s="230"/>
      <c r="K302" s="230"/>
      <c r="L302" s="236"/>
      <c r="M302" s="237"/>
      <c r="N302" s="238"/>
      <c r="O302" s="238"/>
      <c r="P302" s="238"/>
      <c r="Q302" s="238"/>
      <c r="R302" s="238"/>
      <c r="S302" s="238"/>
      <c r="T302" s="239"/>
      <c r="AT302" s="240" t="s">
        <v>173</v>
      </c>
      <c r="AU302" s="240" t="s">
        <v>82</v>
      </c>
      <c r="AV302" s="13" t="s">
        <v>169</v>
      </c>
      <c r="AW302" s="13" t="s">
        <v>36</v>
      </c>
      <c r="AX302" s="13" t="s">
        <v>80</v>
      </c>
      <c r="AY302" s="240" t="s">
        <v>162</v>
      </c>
    </row>
    <row r="303" spans="2:65" s="1" customFormat="1" ht="51.6" customHeight="1">
      <c r="B303" s="40"/>
      <c r="C303" s="192" t="s">
        <v>394</v>
      </c>
      <c r="D303" s="192" t="s">
        <v>164</v>
      </c>
      <c r="E303" s="193" t="s">
        <v>476</v>
      </c>
      <c r="F303" s="194" t="s">
        <v>477</v>
      </c>
      <c r="G303" s="195" t="s">
        <v>260</v>
      </c>
      <c r="H303" s="196">
        <v>63</v>
      </c>
      <c r="I303" s="197"/>
      <c r="J303" s="198">
        <f>ROUND(I303*H303,2)</f>
        <v>0</v>
      </c>
      <c r="K303" s="194" t="s">
        <v>168</v>
      </c>
      <c r="L303" s="60"/>
      <c r="M303" s="199" t="s">
        <v>21</v>
      </c>
      <c r="N303" s="200" t="s">
        <v>43</v>
      </c>
      <c r="O303" s="41"/>
      <c r="P303" s="201">
        <f>O303*H303</f>
        <v>0</v>
      </c>
      <c r="Q303" s="201">
        <v>8.5999999999999998E-4</v>
      </c>
      <c r="R303" s="201">
        <f>Q303*H303</f>
        <v>5.4179999999999999E-2</v>
      </c>
      <c r="S303" s="201">
        <v>0</v>
      </c>
      <c r="T303" s="202">
        <f>S303*H303</f>
        <v>0</v>
      </c>
      <c r="AR303" s="23" t="s">
        <v>169</v>
      </c>
      <c r="AT303" s="23" t="s">
        <v>164</v>
      </c>
      <c r="AU303" s="23" t="s">
        <v>82</v>
      </c>
      <c r="AY303" s="23" t="s">
        <v>162</v>
      </c>
      <c r="BE303" s="203">
        <f>IF(N303="základní",J303,0)</f>
        <v>0</v>
      </c>
      <c r="BF303" s="203">
        <f>IF(N303="snížená",J303,0)</f>
        <v>0</v>
      </c>
      <c r="BG303" s="203">
        <f>IF(N303="zákl. přenesená",J303,0)</f>
        <v>0</v>
      </c>
      <c r="BH303" s="203">
        <f>IF(N303="sníž. přenesená",J303,0)</f>
        <v>0</v>
      </c>
      <c r="BI303" s="203">
        <f>IF(N303="nulová",J303,0)</f>
        <v>0</v>
      </c>
      <c r="BJ303" s="23" t="s">
        <v>80</v>
      </c>
      <c r="BK303" s="203">
        <f>ROUND(I303*H303,2)</f>
        <v>0</v>
      </c>
      <c r="BL303" s="23" t="s">
        <v>169</v>
      </c>
      <c r="BM303" s="23" t="s">
        <v>1275</v>
      </c>
    </row>
    <row r="304" spans="2:65" s="1" customFormat="1" ht="216">
      <c r="B304" s="40"/>
      <c r="C304" s="62"/>
      <c r="D304" s="204" t="s">
        <v>171</v>
      </c>
      <c r="E304" s="62"/>
      <c r="F304" s="205" t="s">
        <v>470</v>
      </c>
      <c r="G304" s="62"/>
      <c r="H304" s="62"/>
      <c r="I304" s="162"/>
      <c r="J304" s="62"/>
      <c r="K304" s="62"/>
      <c r="L304" s="60"/>
      <c r="M304" s="206"/>
      <c r="N304" s="41"/>
      <c r="O304" s="41"/>
      <c r="P304" s="41"/>
      <c r="Q304" s="41"/>
      <c r="R304" s="41"/>
      <c r="S304" s="41"/>
      <c r="T304" s="77"/>
      <c r="AT304" s="23" t="s">
        <v>171</v>
      </c>
      <c r="AU304" s="23" t="s">
        <v>82</v>
      </c>
    </row>
    <row r="305" spans="2:65" s="11" customFormat="1">
      <c r="B305" s="207"/>
      <c r="C305" s="208"/>
      <c r="D305" s="204" t="s">
        <v>173</v>
      </c>
      <c r="E305" s="209" t="s">
        <v>21</v>
      </c>
      <c r="F305" s="210" t="s">
        <v>1276</v>
      </c>
      <c r="G305" s="208"/>
      <c r="H305" s="211" t="s">
        <v>21</v>
      </c>
      <c r="I305" s="212"/>
      <c r="J305" s="208"/>
      <c r="K305" s="208"/>
      <c r="L305" s="213"/>
      <c r="M305" s="214"/>
      <c r="N305" s="215"/>
      <c r="O305" s="215"/>
      <c r="P305" s="215"/>
      <c r="Q305" s="215"/>
      <c r="R305" s="215"/>
      <c r="S305" s="215"/>
      <c r="T305" s="216"/>
      <c r="AT305" s="217" t="s">
        <v>173</v>
      </c>
      <c r="AU305" s="217" t="s">
        <v>82</v>
      </c>
      <c r="AV305" s="11" t="s">
        <v>80</v>
      </c>
      <c r="AW305" s="11" t="s">
        <v>36</v>
      </c>
      <c r="AX305" s="11" t="s">
        <v>72</v>
      </c>
      <c r="AY305" s="217" t="s">
        <v>162</v>
      </c>
    </row>
    <row r="306" spans="2:65" s="12" customFormat="1">
      <c r="B306" s="218"/>
      <c r="C306" s="219"/>
      <c r="D306" s="204" t="s">
        <v>173</v>
      </c>
      <c r="E306" s="220" t="s">
        <v>21</v>
      </c>
      <c r="F306" s="221" t="s">
        <v>591</v>
      </c>
      <c r="G306" s="219"/>
      <c r="H306" s="222">
        <v>63</v>
      </c>
      <c r="I306" s="223"/>
      <c r="J306" s="219"/>
      <c r="K306" s="219"/>
      <c r="L306" s="224"/>
      <c r="M306" s="225"/>
      <c r="N306" s="226"/>
      <c r="O306" s="226"/>
      <c r="P306" s="226"/>
      <c r="Q306" s="226"/>
      <c r="R306" s="226"/>
      <c r="S306" s="226"/>
      <c r="T306" s="227"/>
      <c r="AT306" s="228" t="s">
        <v>173</v>
      </c>
      <c r="AU306" s="228" t="s">
        <v>82</v>
      </c>
      <c r="AV306" s="12" t="s">
        <v>82</v>
      </c>
      <c r="AW306" s="12" t="s">
        <v>36</v>
      </c>
      <c r="AX306" s="12" t="s">
        <v>72</v>
      </c>
      <c r="AY306" s="228" t="s">
        <v>162</v>
      </c>
    </row>
    <row r="307" spans="2:65" s="13" customFormat="1">
      <c r="B307" s="229"/>
      <c r="C307" s="230"/>
      <c r="D307" s="231" t="s">
        <v>173</v>
      </c>
      <c r="E307" s="232" t="s">
        <v>21</v>
      </c>
      <c r="F307" s="233" t="s">
        <v>177</v>
      </c>
      <c r="G307" s="230"/>
      <c r="H307" s="234">
        <v>63</v>
      </c>
      <c r="I307" s="235"/>
      <c r="J307" s="230"/>
      <c r="K307" s="230"/>
      <c r="L307" s="236"/>
      <c r="M307" s="237"/>
      <c r="N307" s="238"/>
      <c r="O307" s="238"/>
      <c r="P307" s="238"/>
      <c r="Q307" s="238"/>
      <c r="R307" s="238"/>
      <c r="S307" s="238"/>
      <c r="T307" s="239"/>
      <c r="AT307" s="240" t="s">
        <v>173</v>
      </c>
      <c r="AU307" s="240" t="s">
        <v>82</v>
      </c>
      <c r="AV307" s="13" t="s">
        <v>169</v>
      </c>
      <c r="AW307" s="13" t="s">
        <v>36</v>
      </c>
      <c r="AX307" s="13" t="s">
        <v>80</v>
      </c>
      <c r="AY307" s="240" t="s">
        <v>162</v>
      </c>
    </row>
    <row r="308" spans="2:65" s="1" customFormat="1" ht="63" customHeight="1">
      <c r="B308" s="40"/>
      <c r="C308" s="192" t="s">
        <v>222</v>
      </c>
      <c r="D308" s="192" t="s">
        <v>164</v>
      </c>
      <c r="E308" s="193" t="s">
        <v>482</v>
      </c>
      <c r="F308" s="194" t="s">
        <v>483</v>
      </c>
      <c r="G308" s="195" t="s">
        <v>357</v>
      </c>
      <c r="H308" s="196">
        <v>4.8</v>
      </c>
      <c r="I308" s="197"/>
      <c r="J308" s="198">
        <f>ROUND(I308*H308,2)</f>
        <v>0</v>
      </c>
      <c r="K308" s="194" t="s">
        <v>168</v>
      </c>
      <c r="L308" s="60"/>
      <c r="M308" s="199" t="s">
        <v>21</v>
      </c>
      <c r="N308" s="200" t="s">
        <v>43</v>
      </c>
      <c r="O308" s="41"/>
      <c r="P308" s="201">
        <f>O308*H308</f>
        <v>0</v>
      </c>
      <c r="Q308" s="201">
        <v>1.0958000000000001</v>
      </c>
      <c r="R308" s="201">
        <f>Q308*H308</f>
        <v>5.2598400000000005</v>
      </c>
      <c r="S308" s="201">
        <v>0</v>
      </c>
      <c r="T308" s="202">
        <f>S308*H308</f>
        <v>0</v>
      </c>
      <c r="AR308" s="23" t="s">
        <v>169</v>
      </c>
      <c r="AT308" s="23" t="s">
        <v>164</v>
      </c>
      <c r="AU308" s="23" t="s">
        <v>82</v>
      </c>
      <c r="AY308" s="23" t="s">
        <v>162</v>
      </c>
      <c r="BE308" s="203">
        <f>IF(N308="základní",J308,0)</f>
        <v>0</v>
      </c>
      <c r="BF308" s="203">
        <f>IF(N308="snížená",J308,0)</f>
        <v>0</v>
      </c>
      <c r="BG308" s="203">
        <f>IF(N308="zákl. přenesená",J308,0)</f>
        <v>0</v>
      </c>
      <c r="BH308" s="203">
        <f>IF(N308="sníž. přenesená",J308,0)</f>
        <v>0</v>
      </c>
      <c r="BI308" s="203">
        <f>IF(N308="nulová",J308,0)</f>
        <v>0</v>
      </c>
      <c r="BJ308" s="23" t="s">
        <v>80</v>
      </c>
      <c r="BK308" s="203">
        <f>ROUND(I308*H308,2)</f>
        <v>0</v>
      </c>
      <c r="BL308" s="23" t="s">
        <v>169</v>
      </c>
      <c r="BM308" s="23" t="s">
        <v>1277</v>
      </c>
    </row>
    <row r="309" spans="2:65" s="1" customFormat="1" ht="121.5">
      <c r="B309" s="40"/>
      <c r="C309" s="62"/>
      <c r="D309" s="204" t="s">
        <v>171</v>
      </c>
      <c r="E309" s="62"/>
      <c r="F309" s="205" t="s">
        <v>485</v>
      </c>
      <c r="G309" s="62"/>
      <c r="H309" s="62"/>
      <c r="I309" s="162"/>
      <c r="J309" s="62"/>
      <c r="K309" s="62"/>
      <c r="L309" s="60"/>
      <c r="M309" s="206"/>
      <c r="N309" s="41"/>
      <c r="O309" s="41"/>
      <c r="P309" s="41"/>
      <c r="Q309" s="41"/>
      <c r="R309" s="41"/>
      <c r="S309" s="41"/>
      <c r="T309" s="77"/>
      <c r="AT309" s="23" t="s">
        <v>171</v>
      </c>
      <c r="AU309" s="23" t="s">
        <v>82</v>
      </c>
    </row>
    <row r="310" spans="2:65" s="1" customFormat="1" ht="27">
      <c r="B310" s="40"/>
      <c r="C310" s="62"/>
      <c r="D310" s="204" t="s">
        <v>486</v>
      </c>
      <c r="E310" s="62"/>
      <c r="F310" s="205" t="s">
        <v>487</v>
      </c>
      <c r="G310" s="62"/>
      <c r="H310" s="62"/>
      <c r="I310" s="162"/>
      <c r="J310" s="62"/>
      <c r="K310" s="62"/>
      <c r="L310" s="60"/>
      <c r="M310" s="206"/>
      <c r="N310" s="41"/>
      <c r="O310" s="41"/>
      <c r="P310" s="41"/>
      <c r="Q310" s="41"/>
      <c r="R310" s="41"/>
      <c r="S310" s="41"/>
      <c r="T310" s="77"/>
      <c r="AT310" s="23" t="s">
        <v>486</v>
      </c>
      <c r="AU310" s="23" t="s">
        <v>82</v>
      </c>
    </row>
    <row r="311" spans="2:65" s="11" customFormat="1">
      <c r="B311" s="207"/>
      <c r="C311" s="208"/>
      <c r="D311" s="204" t="s">
        <v>173</v>
      </c>
      <c r="E311" s="209" t="s">
        <v>21</v>
      </c>
      <c r="F311" s="210" t="s">
        <v>1223</v>
      </c>
      <c r="G311" s="208"/>
      <c r="H311" s="211" t="s">
        <v>21</v>
      </c>
      <c r="I311" s="212"/>
      <c r="J311" s="208"/>
      <c r="K311" s="208"/>
      <c r="L311" s="213"/>
      <c r="M311" s="214"/>
      <c r="N311" s="215"/>
      <c r="O311" s="215"/>
      <c r="P311" s="215"/>
      <c r="Q311" s="215"/>
      <c r="R311" s="215"/>
      <c r="S311" s="215"/>
      <c r="T311" s="216"/>
      <c r="AT311" s="217" t="s">
        <v>173</v>
      </c>
      <c r="AU311" s="217" t="s">
        <v>82</v>
      </c>
      <c r="AV311" s="11" t="s">
        <v>80</v>
      </c>
      <c r="AW311" s="11" t="s">
        <v>36</v>
      </c>
      <c r="AX311" s="11" t="s">
        <v>72</v>
      </c>
      <c r="AY311" s="217" t="s">
        <v>162</v>
      </c>
    </row>
    <row r="312" spans="2:65" s="11" customFormat="1">
      <c r="B312" s="207"/>
      <c r="C312" s="208"/>
      <c r="D312" s="204" t="s">
        <v>173</v>
      </c>
      <c r="E312" s="209" t="s">
        <v>21</v>
      </c>
      <c r="F312" s="210" t="s">
        <v>488</v>
      </c>
      <c r="G312" s="208"/>
      <c r="H312" s="211" t="s">
        <v>21</v>
      </c>
      <c r="I312" s="212"/>
      <c r="J312" s="208"/>
      <c r="K312" s="208"/>
      <c r="L312" s="213"/>
      <c r="M312" s="214"/>
      <c r="N312" s="215"/>
      <c r="O312" s="215"/>
      <c r="P312" s="215"/>
      <c r="Q312" s="215"/>
      <c r="R312" s="215"/>
      <c r="S312" s="215"/>
      <c r="T312" s="216"/>
      <c r="AT312" s="217" t="s">
        <v>173</v>
      </c>
      <c r="AU312" s="217" t="s">
        <v>82</v>
      </c>
      <c r="AV312" s="11" t="s">
        <v>80</v>
      </c>
      <c r="AW312" s="11" t="s">
        <v>36</v>
      </c>
      <c r="AX312" s="11" t="s">
        <v>72</v>
      </c>
      <c r="AY312" s="217" t="s">
        <v>162</v>
      </c>
    </row>
    <row r="313" spans="2:65" s="11" customFormat="1">
      <c r="B313" s="207"/>
      <c r="C313" s="208"/>
      <c r="D313" s="204" t="s">
        <v>173</v>
      </c>
      <c r="E313" s="209" t="s">
        <v>21</v>
      </c>
      <c r="F313" s="210" t="s">
        <v>489</v>
      </c>
      <c r="G313" s="208"/>
      <c r="H313" s="211" t="s">
        <v>21</v>
      </c>
      <c r="I313" s="212"/>
      <c r="J313" s="208"/>
      <c r="K313" s="208"/>
      <c r="L313" s="213"/>
      <c r="M313" s="214"/>
      <c r="N313" s="215"/>
      <c r="O313" s="215"/>
      <c r="P313" s="215"/>
      <c r="Q313" s="215"/>
      <c r="R313" s="215"/>
      <c r="S313" s="215"/>
      <c r="T313" s="216"/>
      <c r="AT313" s="217" t="s">
        <v>173</v>
      </c>
      <c r="AU313" s="217" t="s">
        <v>82</v>
      </c>
      <c r="AV313" s="11" t="s">
        <v>80</v>
      </c>
      <c r="AW313" s="11" t="s">
        <v>36</v>
      </c>
      <c r="AX313" s="11" t="s">
        <v>72</v>
      </c>
      <c r="AY313" s="217" t="s">
        <v>162</v>
      </c>
    </row>
    <row r="314" spans="2:65" s="12" customFormat="1">
      <c r="B314" s="218"/>
      <c r="C314" s="219"/>
      <c r="D314" s="204" t="s">
        <v>173</v>
      </c>
      <c r="E314" s="220" t="s">
        <v>21</v>
      </c>
      <c r="F314" s="221" t="s">
        <v>1278</v>
      </c>
      <c r="G314" s="219"/>
      <c r="H314" s="222">
        <v>4.8</v>
      </c>
      <c r="I314" s="223"/>
      <c r="J314" s="219"/>
      <c r="K314" s="219"/>
      <c r="L314" s="224"/>
      <c r="M314" s="225"/>
      <c r="N314" s="226"/>
      <c r="O314" s="226"/>
      <c r="P314" s="226"/>
      <c r="Q314" s="226"/>
      <c r="R314" s="226"/>
      <c r="S314" s="226"/>
      <c r="T314" s="227"/>
      <c r="AT314" s="228" t="s">
        <v>173</v>
      </c>
      <c r="AU314" s="228" t="s">
        <v>82</v>
      </c>
      <c r="AV314" s="12" t="s">
        <v>82</v>
      </c>
      <c r="AW314" s="12" t="s">
        <v>36</v>
      </c>
      <c r="AX314" s="12" t="s">
        <v>72</v>
      </c>
      <c r="AY314" s="228" t="s">
        <v>162</v>
      </c>
    </row>
    <row r="315" spans="2:65" s="13" customFormat="1">
      <c r="B315" s="229"/>
      <c r="C315" s="230"/>
      <c r="D315" s="204" t="s">
        <v>173</v>
      </c>
      <c r="E315" s="252" t="s">
        <v>21</v>
      </c>
      <c r="F315" s="253" t="s">
        <v>177</v>
      </c>
      <c r="G315" s="230"/>
      <c r="H315" s="254">
        <v>4.8</v>
      </c>
      <c r="I315" s="235"/>
      <c r="J315" s="230"/>
      <c r="K315" s="230"/>
      <c r="L315" s="236"/>
      <c r="M315" s="237"/>
      <c r="N315" s="238"/>
      <c r="O315" s="238"/>
      <c r="P315" s="238"/>
      <c r="Q315" s="238"/>
      <c r="R315" s="238"/>
      <c r="S315" s="238"/>
      <c r="T315" s="239"/>
      <c r="AT315" s="240" t="s">
        <v>173</v>
      </c>
      <c r="AU315" s="240" t="s">
        <v>82</v>
      </c>
      <c r="AV315" s="13" t="s">
        <v>169</v>
      </c>
      <c r="AW315" s="13" t="s">
        <v>36</v>
      </c>
      <c r="AX315" s="13" t="s">
        <v>80</v>
      </c>
      <c r="AY315" s="240" t="s">
        <v>162</v>
      </c>
    </row>
    <row r="316" spans="2:65" s="10" customFormat="1" ht="29.85" customHeight="1">
      <c r="B316" s="175"/>
      <c r="C316" s="176"/>
      <c r="D316" s="189" t="s">
        <v>71</v>
      </c>
      <c r="E316" s="190" t="s">
        <v>169</v>
      </c>
      <c r="F316" s="190" t="s">
        <v>491</v>
      </c>
      <c r="G316" s="176"/>
      <c r="H316" s="176"/>
      <c r="I316" s="179"/>
      <c r="J316" s="191">
        <f>BK316</f>
        <v>0</v>
      </c>
      <c r="K316" s="176"/>
      <c r="L316" s="181"/>
      <c r="M316" s="182"/>
      <c r="N316" s="183"/>
      <c r="O316" s="183"/>
      <c r="P316" s="184">
        <f>SUM(P317:P346)</f>
        <v>0</v>
      </c>
      <c r="Q316" s="183"/>
      <c r="R316" s="184">
        <f>SUM(R317:R346)</f>
        <v>143.27993999999998</v>
      </c>
      <c r="S316" s="183"/>
      <c r="T316" s="185">
        <f>SUM(T317:T346)</f>
        <v>0</v>
      </c>
      <c r="AR316" s="186" t="s">
        <v>80</v>
      </c>
      <c r="AT316" s="187" t="s">
        <v>71</v>
      </c>
      <c r="AU316" s="187" t="s">
        <v>80</v>
      </c>
      <c r="AY316" s="186" t="s">
        <v>162</v>
      </c>
      <c r="BK316" s="188">
        <f>SUM(BK317:BK346)</f>
        <v>0</v>
      </c>
    </row>
    <row r="317" spans="2:65" s="1" customFormat="1" ht="28.9" customHeight="1">
      <c r="B317" s="40"/>
      <c r="C317" s="192" t="s">
        <v>412</v>
      </c>
      <c r="D317" s="192" t="s">
        <v>164</v>
      </c>
      <c r="E317" s="193" t="s">
        <v>511</v>
      </c>
      <c r="F317" s="194" t="s">
        <v>512</v>
      </c>
      <c r="G317" s="195" t="s">
        <v>167</v>
      </c>
      <c r="H317" s="196">
        <v>38</v>
      </c>
      <c r="I317" s="197"/>
      <c r="J317" s="198">
        <f>ROUND(I317*H317,2)</f>
        <v>0</v>
      </c>
      <c r="K317" s="194" t="s">
        <v>21</v>
      </c>
      <c r="L317" s="60"/>
      <c r="M317" s="199" t="s">
        <v>21</v>
      </c>
      <c r="N317" s="200" t="s">
        <v>43</v>
      </c>
      <c r="O317" s="41"/>
      <c r="P317" s="201">
        <f>O317*H317</f>
        <v>0</v>
      </c>
      <c r="Q317" s="201">
        <v>2.4340799999999998</v>
      </c>
      <c r="R317" s="201">
        <f>Q317*H317</f>
        <v>92.495039999999989</v>
      </c>
      <c r="S317" s="201">
        <v>0</v>
      </c>
      <c r="T317" s="202">
        <f>S317*H317</f>
        <v>0</v>
      </c>
      <c r="AR317" s="23" t="s">
        <v>169</v>
      </c>
      <c r="AT317" s="23" t="s">
        <v>164</v>
      </c>
      <c r="AU317" s="23" t="s">
        <v>82</v>
      </c>
      <c r="AY317" s="23" t="s">
        <v>162</v>
      </c>
      <c r="BE317" s="203">
        <f>IF(N317="základní",J317,0)</f>
        <v>0</v>
      </c>
      <c r="BF317" s="203">
        <f>IF(N317="snížená",J317,0)</f>
        <v>0</v>
      </c>
      <c r="BG317" s="203">
        <f>IF(N317="zákl. přenesená",J317,0)</f>
        <v>0</v>
      </c>
      <c r="BH317" s="203">
        <f>IF(N317="sníž. přenesená",J317,0)</f>
        <v>0</v>
      </c>
      <c r="BI317" s="203">
        <f>IF(N317="nulová",J317,0)</f>
        <v>0</v>
      </c>
      <c r="BJ317" s="23" t="s">
        <v>80</v>
      </c>
      <c r="BK317" s="203">
        <f>ROUND(I317*H317,2)</f>
        <v>0</v>
      </c>
      <c r="BL317" s="23" t="s">
        <v>169</v>
      </c>
      <c r="BM317" s="23" t="s">
        <v>1279</v>
      </c>
    </row>
    <row r="318" spans="2:65" s="11" customFormat="1">
      <c r="B318" s="207"/>
      <c r="C318" s="208"/>
      <c r="D318" s="204" t="s">
        <v>173</v>
      </c>
      <c r="E318" s="209" t="s">
        <v>21</v>
      </c>
      <c r="F318" s="210" t="s">
        <v>1223</v>
      </c>
      <c r="G318" s="208"/>
      <c r="H318" s="211" t="s">
        <v>21</v>
      </c>
      <c r="I318" s="212"/>
      <c r="J318" s="208"/>
      <c r="K318" s="208"/>
      <c r="L318" s="213"/>
      <c r="M318" s="214"/>
      <c r="N318" s="215"/>
      <c r="O318" s="215"/>
      <c r="P318" s="215"/>
      <c r="Q318" s="215"/>
      <c r="R318" s="215"/>
      <c r="S318" s="215"/>
      <c r="T318" s="216"/>
      <c r="AT318" s="217" t="s">
        <v>173</v>
      </c>
      <c r="AU318" s="217" t="s">
        <v>82</v>
      </c>
      <c r="AV318" s="11" t="s">
        <v>80</v>
      </c>
      <c r="AW318" s="11" t="s">
        <v>36</v>
      </c>
      <c r="AX318" s="11" t="s">
        <v>72</v>
      </c>
      <c r="AY318" s="217" t="s">
        <v>162</v>
      </c>
    </row>
    <row r="319" spans="2:65" s="12" customFormat="1">
      <c r="B319" s="218"/>
      <c r="C319" s="219"/>
      <c r="D319" s="204" t="s">
        <v>173</v>
      </c>
      <c r="E319" s="220" t="s">
        <v>21</v>
      </c>
      <c r="F319" s="221" t="s">
        <v>1280</v>
      </c>
      <c r="G319" s="219"/>
      <c r="H319" s="222">
        <v>21</v>
      </c>
      <c r="I319" s="223"/>
      <c r="J319" s="219"/>
      <c r="K319" s="219"/>
      <c r="L319" s="224"/>
      <c r="M319" s="225"/>
      <c r="N319" s="226"/>
      <c r="O319" s="226"/>
      <c r="P319" s="226"/>
      <c r="Q319" s="226"/>
      <c r="R319" s="226"/>
      <c r="S319" s="226"/>
      <c r="T319" s="227"/>
      <c r="AT319" s="228" t="s">
        <v>173</v>
      </c>
      <c r="AU319" s="228" t="s">
        <v>82</v>
      </c>
      <c r="AV319" s="12" t="s">
        <v>82</v>
      </c>
      <c r="AW319" s="12" t="s">
        <v>36</v>
      </c>
      <c r="AX319" s="12" t="s">
        <v>72</v>
      </c>
      <c r="AY319" s="228" t="s">
        <v>162</v>
      </c>
    </row>
    <row r="320" spans="2:65" s="12" customFormat="1">
      <c r="B320" s="218"/>
      <c r="C320" s="219"/>
      <c r="D320" s="204" t="s">
        <v>173</v>
      </c>
      <c r="E320" s="220" t="s">
        <v>21</v>
      </c>
      <c r="F320" s="221" t="s">
        <v>975</v>
      </c>
      <c r="G320" s="219"/>
      <c r="H320" s="222">
        <v>0</v>
      </c>
      <c r="I320" s="223"/>
      <c r="J320" s="219"/>
      <c r="K320" s="219"/>
      <c r="L320" s="224"/>
      <c r="M320" s="225"/>
      <c r="N320" s="226"/>
      <c r="O320" s="226"/>
      <c r="P320" s="226"/>
      <c r="Q320" s="226"/>
      <c r="R320" s="226"/>
      <c r="S320" s="226"/>
      <c r="T320" s="227"/>
      <c r="AT320" s="228" t="s">
        <v>173</v>
      </c>
      <c r="AU320" s="228" t="s">
        <v>82</v>
      </c>
      <c r="AV320" s="12" t="s">
        <v>82</v>
      </c>
      <c r="AW320" s="12" t="s">
        <v>36</v>
      </c>
      <c r="AX320" s="12" t="s">
        <v>72</v>
      </c>
      <c r="AY320" s="228" t="s">
        <v>162</v>
      </c>
    </row>
    <row r="321" spans="2:65" s="12" customFormat="1">
      <c r="B321" s="218"/>
      <c r="C321" s="219"/>
      <c r="D321" s="204" t="s">
        <v>173</v>
      </c>
      <c r="E321" s="220" t="s">
        <v>21</v>
      </c>
      <c r="F321" s="221" t="s">
        <v>1281</v>
      </c>
      <c r="G321" s="219"/>
      <c r="H321" s="222">
        <v>17</v>
      </c>
      <c r="I321" s="223"/>
      <c r="J321" s="219"/>
      <c r="K321" s="219"/>
      <c r="L321" s="224"/>
      <c r="M321" s="225"/>
      <c r="N321" s="226"/>
      <c r="O321" s="226"/>
      <c r="P321" s="226"/>
      <c r="Q321" s="226"/>
      <c r="R321" s="226"/>
      <c r="S321" s="226"/>
      <c r="T321" s="227"/>
      <c r="AT321" s="228" t="s">
        <v>173</v>
      </c>
      <c r="AU321" s="228" t="s">
        <v>82</v>
      </c>
      <c r="AV321" s="12" t="s">
        <v>82</v>
      </c>
      <c r="AW321" s="12" t="s">
        <v>36</v>
      </c>
      <c r="AX321" s="12" t="s">
        <v>72</v>
      </c>
      <c r="AY321" s="228" t="s">
        <v>162</v>
      </c>
    </row>
    <row r="322" spans="2:65" s="13" customFormat="1">
      <c r="B322" s="229"/>
      <c r="C322" s="230"/>
      <c r="D322" s="231" t="s">
        <v>173</v>
      </c>
      <c r="E322" s="232" t="s">
        <v>21</v>
      </c>
      <c r="F322" s="233" t="s">
        <v>177</v>
      </c>
      <c r="G322" s="230"/>
      <c r="H322" s="234">
        <v>38</v>
      </c>
      <c r="I322" s="235"/>
      <c r="J322" s="230"/>
      <c r="K322" s="230"/>
      <c r="L322" s="236"/>
      <c r="M322" s="237"/>
      <c r="N322" s="238"/>
      <c r="O322" s="238"/>
      <c r="P322" s="238"/>
      <c r="Q322" s="238"/>
      <c r="R322" s="238"/>
      <c r="S322" s="238"/>
      <c r="T322" s="239"/>
      <c r="AT322" s="240" t="s">
        <v>173</v>
      </c>
      <c r="AU322" s="240" t="s">
        <v>82</v>
      </c>
      <c r="AV322" s="13" t="s">
        <v>169</v>
      </c>
      <c r="AW322" s="13" t="s">
        <v>36</v>
      </c>
      <c r="AX322" s="13" t="s">
        <v>80</v>
      </c>
      <c r="AY322" s="240" t="s">
        <v>162</v>
      </c>
    </row>
    <row r="323" spans="2:65" s="1" customFormat="1" ht="40.15" customHeight="1">
      <c r="B323" s="40"/>
      <c r="C323" s="192" t="s">
        <v>418</v>
      </c>
      <c r="D323" s="192" t="s">
        <v>164</v>
      </c>
      <c r="E323" s="193" t="s">
        <v>506</v>
      </c>
      <c r="F323" s="194" t="s">
        <v>507</v>
      </c>
      <c r="G323" s="195" t="s">
        <v>167</v>
      </c>
      <c r="H323" s="196">
        <v>12</v>
      </c>
      <c r="I323" s="197"/>
      <c r="J323" s="198">
        <f>ROUND(I323*H323,2)</f>
        <v>0</v>
      </c>
      <c r="K323" s="194" t="s">
        <v>21</v>
      </c>
      <c r="L323" s="60"/>
      <c r="M323" s="199" t="s">
        <v>21</v>
      </c>
      <c r="N323" s="200" t="s">
        <v>43</v>
      </c>
      <c r="O323" s="41"/>
      <c r="P323" s="201">
        <f>O323*H323</f>
        <v>0</v>
      </c>
      <c r="Q323" s="201">
        <v>2.4340799999999998</v>
      </c>
      <c r="R323" s="201">
        <f>Q323*H323</f>
        <v>29.208959999999998</v>
      </c>
      <c r="S323" s="201">
        <v>0</v>
      </c>
      <c r="T323" s="202">
        <f>S323*H323</f>
        <v>0</v>
      </c>
      <c r="AR323" s="23" t="s">
        <v>169</v>
      </c>
      <c r="AT323" s="23" t="s">
        <v>164</v>
      </c>
      <c r="AU323" s="23" t="s">
        <v>82</v>
      </c>
      <c r="AY323" s="23" t="s">
        <v>162</v>
      </c>
      <c r="BE323" s="203">
        <f>IF(N323="základní",J323,0)</f>
        <v>0</v>
      </c>
      <c r="BF323" s="203">
        <f>IF(N323="snížená",J323,0)</f>
        <v>0</v>
      </c>
      <c r="BG323" s="203">
        <f>IF(N323="zákl. přenesená",J323,0)</f>
        <v>0</v>
      </c>
      <c r="BH323" s="203">
        <f>IF(N323="sníž. přenesená",J323,0)</f>
        <v>0</v>
      </c>
      <c r="BI323" s="203">
        <f>IF(N323="nulová",J323,0)</f>
        <v>0</v>
      </c>
      <c r="BJ323" s="23" t="s">
        <v>80</v>
      </c>
      <c r="BK323" s="203">
        <f>ROUND(I323*H323,2)</f>
        <v>0</v>
      </c>
      <c r="BL323" s="23" t="s">
        <v>169</v>
      </c>
      <c r="BM323" s="23" t="s">
        <v>1282</v>
      </c>
    </row>
    <row r="324" spans="2:65" s="1" customFormat="1" ht="94.5">
      <c r="B324" s="40"/>
      <c r="C324" s="62"/>
      <c r="D324" s="204" t="s">
        <v>171</v>
      </c>
      <c r="E324" s="62"/>
      <c r="F324" s="205" t="s">
        <v>502</v>
      </c>
      <c r="G324" s="62"/>
      <c r="H324" s="62"/>
      <c r="I324" s="162"/>
      <c r="J324" s="62"/>
      <c r="K324" s="62"/>
      <c r="L324" s="60"/>
      <c r="M324" s="206"/>
      <c r="N324" s="41"/>
      <c r="O324" s="41"/>
      <c r="P324" s="41"/>
      <c r="Q324" s="41"/>
      <c r="R324" s="41"/>
      <c r="S324" s="41"/>
      <c r="T324" s="77"/>
      <c r="AT324" s="23" t="s">
        <v>171</v>
      </c>
      <c r="AU324" s="23" t="s">
        <v>82</v>
      </c>
    </row>
    <row r="325" spans="2:65" s="11" customFormat="1">
      <c r="B325" s="207"/>
      <c r="C325" s="208"/>
      <c r="D325" s="204" t="s">
        <v>173</v>
      </c>
      <c r="E325" s="209" t="s">
        <v>21</v>
      </c>
      <c r="F325" s="210" t="s">
        <v>1223</v>
      </c>
      <c r="G325" s="208"/>
      <c r="H325" s="211" t="s">
        <v>21</v>
      </c>
      <c r="I325" s="212"/>
      <c r="J325" s="208"/>
      <c r="K325" s="208"/>
      <c r="L325" s="213"/>
      <c r="M325" s="214"/>
      <c r="N325" s="215"/>
      <c r="O325" s="215"/>
      <c r="P325" s="215"/>
      <c r="Q325" s="215"/>
      <c r="R325" s="215"/>
      <c r="S325" s="215"/>
      <c r="T325" s="216"/>
      <c r="AT325" s="217" t="s">
        <v>173</v>
      </c>
      <c r="AU325" s="217" t="s">
        <v>82</v>
      </c>
      <c r="AV325" s="11" t="s">
        <v>80</v>
      </c>
      <c r="AW325" s="11" t="s">
        <v>36</v>
      </c>
      <c r="AX325" s="11" t="s">
        <v>72</v>
      </c>
      <c r="AY325" s="217" t="s">
        <v>162</v>
      </c>
    </row>
    <row r="326" spans="2:65" s="11" customFormat="1">
      <c r="B326" s="207"/>
      <c r="C326" s="208"/>
      <c r="D326" s="204" t="s">
        <v>173</v>
      </c>
      <c r="E326" s="209" t="s">
        <v>21</v>
      </c>
      <c r="F326" s="210" t="s">
        <v>509</v>
      </c>
      <c r="G326" s="208"/>
      <c r="H326" s="211" t="s">
        <v>21</v>
      </c>
      <c r="I326" s="212"/>
      <c r="J326" s="208"/>
      <c r="K326" s="208"/>
      <c r="L326" s="213"/>
      <c r="M326" s="214"/>
      <c r="N326" s="215"/>
      <c r="O326" s="215"/>
      <c r="P326" s="215"/>
      <c r="Q326" s="215"/>
      <c r="R326" s="215"/>
      <c r="S326" s="215"/>
      <c r="T326" s="216"/>
      <c r="AT326" s="217" t="s">
        <v>173</v>
      </c>
      <c r="AU326" s="217" t="s">
        <v>82</v>
      </c>
      <c r="AV326" s="11" t="s">
        <v>80</v>
      </c>
      <c r="AW326" s="11" t="s">
        <v>36</v>
      </c>
      <c r="AX326" s="11" t="s">
        <v>72</v>
      </c>
      <c r="AY326" s="217" t="s">
        <v>162</v>
      </c>
    </row>
    <row r="327" spans="2:65" s="12" customFormat="1">
      <c r="B327" s="218"/>
      <c r="C327" s="219"/>
      <c r="D327" s="204" t="s">
        <v>173</v>
      </c>
      <c r="E327" s="220" t="s">
        <v>21</v>
      </c>
      <c r="F327" s="221" t="s">
        <v>250</v>
      </c>
      <c r="G327" s="219"/>
      <c r="H327" s="222">
        <v>12</v>
      </c>
      <c r="I327" s="223"/>
      <c r="J327" s="219"/>
      <c r="K327" s="219"/>
      <c r="L327" s="224"/>
      <c r="M327" s="225"/>
      <c r="N327" s="226"/>
      <c r="O327" s="226"/>
      <c r="P327" s="226"/>
      <c r="Q327" s="226"/>
      <c r="R327" s="226"/>
      <c r="S327" s="226"/>
      <c r="T327" s="227"/>
      <c r="AT327" s="228" t="s">
        <v>173</v>
      </c>
      <c r="AU327" s="228" t="s">
        <v>82</v>
      </c>
      <c r="AV327" s="12" t="s">
        <v>82</v>
      </c>
      <c r="AW327" s="12" t="s">
        <v>36</v>
      </c>
      <c r="AX327" s="12" t="s">
        <v>72</v>
      </c>
      <c r="AY327" s="228" t="s">
        <v>162</v>
      </c>
    </row>
    <row r="328" spans="2:65" s="13" customFormat="1">
      <c r="B328" s="229"/>
      <c r="C328" s="230"/>
      <c r="D328" s="231" t="s">
        <v>173</v>
      </c>
      <c r="E328" s="232" t="s">
        <v>21</v>
      </c>
      <c r="F328" s="233" t="s">
        <v>177</v>
      </c>
      <c r="G328" s="230"/>
      <c r="H328" s="234">
        <v>12</v>
      </c>
      <c r="I328" s="235"/>
      <c r="J328" s="230"/>
      <c r="K328" s="230"/>
      <c r="L328" s="236"/>
      <c r="M328" s="237"/>
      <c r="N328" s="238"/>
      <c r="O328" s="238"/>
      <c r="P328" s="238"/>
      <c r="Q328" s="238"/>
      <c r="R328" s="238"/>
      <c r="S328" s="238"/>
      <c r="T328" s="239"/>
      <c r="AT328" s="240" t="s">
        <v>173</v>
      </c>
      <c r="AU328" s="240" t="s">
        <v>82</v>
      </c>
      <c r="AV328" s="13" t="s">
        <v>169</v>
      </c>
      <c r="AW328" s="13" t="s">
        <v>36</v>
      </c>
      <c r="AX328" s="13" t="s">
        <v>80</v>
      </c>
      <c r="AY328" s="240" t="s">
        <v>162</v>
      </c>
    </row>
    <row r="329" spans="2:65" s="1" customFormat="1" ht="40.15" customHeight="1">
      <c r="B329" s="40"/>
      <c r="C329" s="192" t="s">
        <v>424</v>
      </c>
      <c r="D329" s="192" t="s">
        <v>164</v>
      </c>
      <c r="E329" s="193" t="s">
        <v>518</v>
      </c>
      <c r="F329" s="194" t="s">
        <v>519</v>
      </c>
      <c r="G329" s="195" t="s">
        <v>260</v>
      </c>
      <c r="H329" s="196">
        <v>30</v>
      </c>
      <c r="I329" s="197"/>
      <c r="J329" s="198">
        <f>ROUND(I329*H329,2)</f>
        <v>0</v>
      </c>
      <c r="K329" s="194" t="s">
        <v>168</v>
      </c>
      <c r="L329" s="60"/>
      <c r="M329" s="199" t="s">
        <v>21</v>
      </c>
      <c r="N329" s="200" t="s">
        <v>43</v>
      </c>
      <c r="O329" s="41"/>
      <c r="P329" s="201">
        <f>O329*H329</f>
        <v>0</v>
      </c>
      <c r="Q329" s="201">
        <v>0</v>
      </c>
      <c r="R329" s="201">
        <f>Q329*H329</f>
        <v>0</v>
      </c>
      <c r="S329" s="201">
        <v>0</v>
      </c>
      <c r="T329" s="202">
        <f>S329*H329</f>
        <v>0</v>
      </c>
      <c r="AR329" s="23" t="s">
        <v>169</v>
      </c>
      <c r="AT329" s="23" t="s">
        <v>164</v>
      </c>
      <c r="AU329" s="23" t="s">
        <v>82</v>
      </c>
      <c r="AY329" s="23" t="s">
        <v>162</v>
      </c>
      <c r="BE329" s="203">
        <f>IF(N329="základní",J329,0)</f>
        <v>0</v>
      </c>
      <c r="BF329" s="203">
        <f>IF(N329="snížená",J329,0)</f>
        <v>0</v>
      </c>
      <c r="BG329" s="203">
        <f>IF(N329="zákl. přenesená",J329,0)</f>
        <v>0</v>
      </c>
      <c r="BH329" s="203">
        <f>IF(N329="sníž. přenesená",J329,0)</f>
        <v>0</v>
      </c>
      <c r="BI329" s="203">
        <f>IF(N329="nulová",J329,0)</f>
        <v>0</v>
      </c>
      <c r="BJ329" s="23" t="s">
        <v>80</v>
      </c>
      <c r="BK329" s="203">
        <f>ROUND(I329*H329,2)</f>
        <v>0</v>
      </c>
      <c r="BL329" s="23" t="s">
        <v>169</v>
      </c>
      <c r="BM329" s="23" t="s">
        <v>1283</v>
      </c>
    </row>
    <row r="330" spans="2:65" s="1" customFormat="1" ht="94.5">
      <c r="B330" s="40"/>
      <c r="C330" s="62"/>
      <c r="D330" s="204" t="s">
        <v>171</v>
      </c>
      <c r="E330" s="62"/>
      <c r="F330" s="205" t="s">
        <v>502</v>
      </c>
      <c r="G330" s="62"/>
      <c r="H330" s="62"/>
      <c r="I330" s="162"/>
      <c r="J330" s="62"/>
      <c r="K330" s="62"/>
      <c r="L330" s="60"/>
      <c r="M330" s="206"/>
      <c r="N330" s="41"/>
      <c r="O330" s="41"/>
      <c r="P330" s="41"/>
      <c r="Q330" s="41"/>
      <c r="R330" s="41"/>
      <c r="S330" s="41"/>
      <c r="T330" s="77"/>
      <c r="AT330" s="23" t="s">
        <v>171</v>
      </c>
      <c r="AU330" s="23" t="s">
        <v>82</v>
      </c>
    </row>
    <row r="331" spans="2:65" s="11" customFormat="1">
      <c r="B331" s="207"/>
      <c r="C331" s="208"/>
      <c r="D331" s="204" t="s">
        <v>173</v>
      </c>
      <c r="E331" s="209" t="s">
        <v>21</v>
      </c>
      <c r="F331" s="210" t="s">
        <v>1223</v>
      </c>
      <c r="G331" s="208"/>
      <c r="H331" s="211" t="s">
        <v>21</v>
      </c>
      <c r="I331" s="212"/>
      <c r="J331" s="208"/>
      <c r="K331" s="208"/>
      <c r="L331" s="213"/>
      <c r="M331" s="214"/>
      <c r="N331" s="215"/>
      <c r="O331" s="215"/>
      <c r="P331" s="215"/>
      <c r="Q331" s="215"/>
      <c r="R331" s="215"/>
      <c r="S331" s="215"/>
      <c r="T331" s="216"/>
      <c r="AT331" s="217" t="s">
        <v>173</v>
      </c>
      <c r="AU331" s="217" t="s">
        <v>82</v>
      </c>
      <c r="AV331" s="11" t="s">
        <v>80</v>
      </c>
      <c r="AW331" s="11" t="s">
        <v>36</v>
      </c>
      <c r="AX331" s="11" t="s">
        <v>72</v>
      </c>
      <c r="AY331" s="217" t="s">
        <v>162</v>
      </c>
    </row>
    <row r="332" spans="2:65" s="11" customFormat="1">
      <c r="B332" s="207"/>
      <c r="C332" s="208"/>
      <c r="D332" s="204" t="s">
        <v>173</v>
      </c>
      <c r="E332" s="209" t="s">
        <v>21</v>
      </c>
      <c r="F332" s="210" t="s">
        <v>521</v>
      </c>
      <c r="G332" s="208"/>
      <c r="H332" s="211" t="s">
        <v>21</v>
      </c>
      <c r="I332" s="212"/>
      <c r="J332" s="208"/>
      <c r="K332" s="208"/>
      <c r="L332" s="213"/>
      <c r="M332" s="214"/>
      <c r="N332" s="215"/>
      <c r="O332" s="215"/>
      <c r="P332" s="215"/>
      <c r="Q332" s="215"/>
      <c r="R332" s="215"/>
      <c r="S332" s="215"/>
      <c r="T332" s="216"/>
      <c r="AT332" s="217" t="s">
        <v>173</v>
      </c>
      <c r="AU332" s="217" t="s">
        <v>82</v>
      </c>
      <c r="AV332" s="11" t="s">
        <v>80</v>
      </c>
      <c r="AW332" s="11" t="s">
        <v>36</v>
      </c>
      <c r="AX332" s="11" t="s">
        <v>72</v>
      </c>
      <c r="AY332" s="217" t="s">
        <v>162</v>
      </c>
    </row>
    <row r="333" spans="2:65" s="12" customFormat="1">
      <c r="B333" s="218"/>
      <c r="C333" s="219"/>
      <c r="D333" s="204" t="s">
        <v>173</v>
      </c>
      <c r="E333" s="220" t="s">
        <v>21</v>
      </c>
      <c r="F333" s="221" t="s">
        <v>360</v>
      </c>
      <c r="G333" s="219"/>
      <c r="H333" s="222">
        <v>30</v>
      </c>
      <c r="I333" s="223"/>
      <c r="J333" s="219"/>
      <c r="K333" s="219"/>
      <c r="L333" s="224"/>
      <c r="M333" s="225"/>
      <c r="N333" s="226"/>
      <c r="O333" s="226"/>
      <c r="P333" s="226"/>
      <c r="Q333" s="226"/>
      <c r="R333" s="226"/>
      <c r="S333" s="226"/>
      <c r="T333" s="227"/>
      <c r="AT333" s="228" t="s">
        <v>173</v>
      </c>
      <c r="AU333" s="228" t="s">
        <v>82</v>
      </c>
      <c r="AV333" s="12" t="s">
        <v>82</v>
      </c>
      <c r="AW333" s="12" t="s">
        <v>36</v>
      </c>
      <c r="AX333" s="12" t="s">
        <v>72</v>
      </c>
      <c r="AY333" s="228" t="s">
        <v>162</v>
      </c>
    </row>
    <row r="334" spans="2:65" s="13" customFormat="1">
      <c r="B334" s="229"/>
      <c r="C334" s="230"/>
      <c r="D334" s="231" t="s">
        <v>173</v>
      </c>
      <c r="E334" s="232" t="s">
        <v>21</v>
      </c>
      <c r="F334" s="233" t="s">
        <v>177</v>
      </c>
      <c r="G334" s="230"/>
      <c r="H334" s="234">
        <v>30</v>
      </c>
      <c r="I334" s="235"/>
      <c r="J334" s="230"/>
      <c r="K334" s="230"/>
      <c r="L334" s="236"/>
      <c r="M334" s="237"/>
      <c r="N334" s="238"/>
      <c r="O334" s="238"/>
      <c r="P334" s="238"/>
      <c r="Q334" s="238"/>
      <c r="R334" s="238"/>
      <c r="S334" s="238"/>
      <c r="T334" s="239"/>
      <c r="AT334" s="240" t="s">
        <v>173</v>
      </c>
      <c r="AU334" s="240" t="s">
        <v>82</v>
      </c>
      <c r="AV334" s="13" t="s">
        <v>169</v>
      </c>
      <c r="AW334" s="13" t="s">
        <v>36</v>
      </c>
      <c r="AX334" s="13" t="s">
        <v>80</v>
      </c>
      <c r="AY334" s="240" t="s">
        <v>162</v>
      </c>
    </row>
    <row r="335" spans="2:65" s="1" customFormat="1" ht="28.9" customHeight="1">
      <c r="B335" s="40"/>
      <c r="C335" s="192" t="s">
        <v>432</v>
      </c>
      <c r="D335" s="192" t="s">
        <v>164</v>
      </c>
      <c r="E335" s="193" t="s">
        <v>530</v>
      </c>
      <c r="F335" s="194" t="s">
        <v>531</v>
      </c>
      <c r="G335" s="195" t="s">
        <v>260</v>
      </c>
      <c r="H335" s="196">
        <v>19</v>
      </c>
      <c r="I335" s="197"/>
      <c r="J335" s="198">
        <f>ROUND(I335*H335,2)</f>
        <v>0</v>
      </c>
      <c r="K335" s="194" t="s">
        <v>168</v>
      </c>
      <c r="L335" s="60"/>
      <c r="M335" s="199" t="s">
        <v>21</v>
      </c>
      <c r="N335" s="200" t="s">
        <v>43</v>
      </c>
      <c r="O335" s="41"/>
      <c r="P335" s="201">
        <f>O335*H335</f>
        <v>0</v>
      </c>
      <c r="Q335" s="201">
        <v>0.60875999999999997</v>
      </c>
      <c r="R335" s="201">
        <f>Q335*H335</f>
        <v>11.56644</v>
      </c>
      <c r="S335" s="201">
        <v>0</v>
      </c>
      <c r="T335" s="202">
        <f>S335*H335</f>
        <v>0</v>
      </c>
      <c r="AR335" s="23" t="s">
        <v>169</v>
      </c>
      <c r="AT335" s="23" t="s">
        <v>164</v>
      </c>
      <c r="AU335" s="23" t="s">
        <v>82</v>
      </c>
      <c r="AY335" s="23" t="s">
        <v>162</v>
      </c>
      <c r="BE335" s="203">
        <f>IF(N335="základní",J335,0)</f>
        <v>0</v>
      </c>
      <c r="BF335" s="203">
        <f>IF(N335="snížená",J335,0)</f>
        <v>0</v>
      </c>
      <c r="BG335" s="203">
        <f>IF(N335="zákl. přenesená",J335,0)</f>
        <v>0</v>
      </c>
      <c r="BH335" s="203">
        <f>IF(N335="sníž. přenesená",J335,0)</f>
        <v>0</v>
      </c>
      <c r="BI335" s="203">
        <f>IF(N335="nulová",J335,0)</f>
        <v>0</v>
      </c>
      <c r="BJ335" s="23" t="s">
        <v>80</v>
      </c>
      <c r="BK335" s="203">
        <f>ROUND(I335*H335,2)</f>
        <v>0</v>
      </c>
      <c r="BL335" s="23" t="s">
        <v>169</v>
      </c>
      <c r="BM335" s="23" t="s">
        <v>1284</v>
      </c>
    </row>
    <row r="336" spans="2:65" s="1" customFormat="1" ht="94.5">
      <c r="B336" s="40"/>
      <c r="C336" s="62"/>
      <c r="D336" s="204" t="s">
        <v>171</v>
      </c>
      <c r="E336" s="62"/>
      <c r="F336" s="205" t="s">
        <v>533</v>
      </c>
      <c r="G336" s="62"/>
      <c r="H336" s="62"/>
      <c r="I336" s="162"/>
      <c r="J336" s="62"/>
      <c r="K336" s="62"/>
      <c r="L336" s="60"/>
      <c r="M336" s="206"/>
      <c r="N336" s="41"/>
      <c r="O336" s="41"/>
      <c r="P336" s="41"/>
      <c r="Q336" s="41"/>
      <c r="R336" s="41"/>
      <c r="S336" s="41"/>
      <c r="T336" s="77"/>
      <c r="AT336" s="23" t="s">
        <v>171</v>
      </c>
      <c r="AU336" s="23" t="s">
        <v>82</v>
      </c>
    </row>
    <row r="337" spans="2:65" s="11" customFormat="1">
      <c r="B337" s="207"/>
      <c r="C337" s="208"/>
      <c r="D337" s="204" t="s">
        <v>173</v>
      </c>
      <c r="E337" s="209" t="s">
        <v>21</v>
      </c>
      <c r="F337" s="210" t="s">
        <v>1223</v>
      </c>
      <c r="G337" s="208"/>
      <c r="H337" s="211" t="s">
        <v>21</v>
      </c>
      <c r="I337" s="212"/>
      <c r="J337" s="208"/>
      <c r="K337" s="208"/>
      <c r="L337" s="213"/>
      <c r="M337" s="214"/>
      <c r="N337" s="215"/>
      <c r="O337" s="215"/>
      <c r="P337" s="215"/>
      <c r="Q337" s="215"/>
      <c r="R337" s="215"/>
      <c r="S337" s="215"/>
      <c r="T337" s="216"/>
      <c r="AT337" s="217" t="s">
        <v>173</v>
      </c>
      <c r="AU337" s="217" t="s">
        <v>82</v>
      </c>
      <c r="AV337" s="11" t="s">
        <v>80</v>
      </c>
      <c r="AW337" s="11" t="s">
        <v>36</v>
      </c>
      <c r="AX337" s="11" t="s">
        <v>72</v>
      </c>
      <c r="AY337" s="217" t="s">
        <v>162</v>
      </c>
    </row>
    <row r="338" spans="2:65" s="11" customFormat="1">
      <c r="B338" s="207"/>
      <c r="C338" s="208"/>
      <c r="D338" s="204" t="s">
        <v>173</v>
      </c>
      <c r="E338" s="209" t="s">
        <v>21</v>
      </c>
      <c r="F338" s="210" t="s">
        <v>534</v>
      </c>
      <c r="G338" s="208"/>
      <c r="H338" s="211" t="s">
        <v>21</v>
      </c>
      <c r="I338" s="212"/>
      <c r="J338" s="208"/>
      <c r="K338" s="208"/>
      <c r="L338" s="213"/>
      <c r="M338" s="214"/>
      <c r="N338" s="215"/>
      <c r="O338" s="215"/>
      <c r="P338" s="215"/>
      <c r="Q338" s="215"/>
      <c r="R338" s="215"/>
      <c r="S338" s="215"/>
      <c r="T338" s="216"/>
      <c r="AT338" s="217" t="s">
        <v>173</v>
      </c>
      <c r="AU338" s="217" t="s">
        <v>82</v>
      </c>
      <c r="AV338" s="11" t="s">
        <v>80</v>
      </c>
      <c r="AW338" s="11" t="s">
        <v>36</v>
      </c>
      <c r="AX338" s="11" t="s">
        <v>72</v>
      </c>
      <c r="AY338" s="217" t="s">
        <v>162</v>
      </c>
    </row>
    <row r="339" spans="2:65" s="12" customFormat="1">
      <c r="B339" s="218"/>
      <c r="C339" s="219"/>
      <c r="D339" s="204" t="s">
        <v>173</v>
      </c>
      <c r="E339" s="220" t="s">
        <v>21</v>
      </c>
      <c r="F339" s="221" t="s">
        <v>176</v>
      </c>
      <c r="G339" s="219"/>
      <c r="H339" s="222">
        <v>19</v>
      </c>
      <c r="I339" s="223"/>
      <c r="J339" s="219"/>
      <c r="K339" s="219"/>
      <c r="L339" s="224"/>
      <c r="M339" s="225"/>
      <c r="N339" s="226"/>
      <c r="O339" s="226"/>
      <c r="P339" s="226"/>
      <c r="Q339" s="226"/>
      <c r="R339" s="226"/>
      <c r="S339" s="226"/>
      <c r="T339" s="227"/>
      <c r="AT339" s="228" t="s">
        <v>173</v>
      </c>
      <c r="AU339" s="228" t="s">
        <v>82</v>
      </c>
      <c r="AV339" s="12" t="s">
        <v>82</v>
      </c>
      <c r="AW339" s="12" t="s">
        <v>36</v>
      </c>
      <c r="AX339" s="12" t="s">
        <v>72</v>
      </c>
      <c r="AY339" s="228" t="s">
        <v>162</v>
      </c>
    </row>
    <row r="340" spans="2:65" s="13" customFormat="1">
      <c r="B340" s="229"/>
      <c r="C340" s="230"/>
      <c r="D340" s="231" t="s">
        <v>173</v>
      </c>
      <c r="E340" s="232" t="s">
        <v>21</v>
      </c>
      <c r="F340" s="233" t="s">
        <v>177</v>
      </c>
      <c r="G340" s="230"/>
      <c r="H340" s="234">
        <v>19</v>
      </c>
      <c r="I340" s="235"/>
      <c r="J340" s="230"/>
      <c r="K340" s="230"/>
      <c r="L340" s="236"/>
      <c r="M340" s="237"/>
      <c r="N340" s="238"/>
      <c r="O340" s="238"/>
      <c r="P340" s="238"/>
      <c r="Q340" s="238"/>
      <c r="R340" s="238"/>
      <c r="S340" s="238"/>
      <c r="T340" s="239"/>
      <c r="AT340" s="240" t="s">
        <v>173</v>
      </c>
      <c r="AU340" s="240" t="s">
        <v>82</v>
      </c>
      <c r="AV340" s="13" t="s">
        <v>169</v>
      </c>
      <c r="AW340" s="13" t="s">
        <v>36</v>
      </c>
      <c r="AX340" s="13" t="s">
        <v>80</v>
      </c>
      <c r="AY340" s="240" t="s">
        <v>162</v>
      </c>
    </row>
    <row r="341" spans="2:65" s="1" customFormat="1" ht="28.9" customHeight="1">
      <c r="B341" s="40"/>
      <c r="C341" s="192" t="s">
        <v>439</v>
      </c>
      <c r="D341" s="192" t="s">
        <v>164</v>
      </c>
      <c r="E341" s="193" t="s">
        <v>1285</v>
      </c>
      <c r="F341" s="194" t="s">
        <v>1286</v>
      </c>
      <c r="G341" s="195" t="s">
        <v>260</v>
      </c>
      <c r="H341" s="196">
        <v>12.5</v>
      </c>
      <c r="I341" s="197"/>
      <c r="J341" s="198">
        <f>ROUND(I341*H341,2)</f>
        <v>0</v>
      </c>
      <c r="K341" s="194" t="s">
        <v>168</v>
      </c>
      <c r="L341" s="60"/>
      <c r="M341" s="199" t="s">
        <v>21</v>
      </c>
      <c r="N341" s="200" t="s">
        <v>43</v>
      </c>
      <c r="O341" s="41"/>
      <c r="P341" s="201">
        <f>O341*H341</f>
        <v>0</v>
      </c>
      <c r="Q341" s="201">
        <v>0.80076000000000003</v>
      </c>
      <c r="R341" s="201">
        <f>Q341*H341</f>
        <v>10.009500000000001</v>
      </c>
      <c r="S341" s="201">
        <v>0</v>
      </c>
      <c r="T341" s="202">
        <f>S341*H341</f>
        <v>0</v>
      </c>
      <c r="AR341" s="23" t="s">
        <v>169</v>
      </c>
      <c r="AT341" s="23" t="s">
        <v>164</v>
      </c>
      <c r="AU341" s="23" t="s">
        <v>82</v>
      </c>
      <c r="AY341" s="23" t="s">
        <v>162</v>
      </c>
      <c r="BE341" s="203">
        <f>IF(N341="základní",J341,0)</f>
        <v>0</v>
      </c>
      <c r="BF341" s="203">
        <f>IF(N341="snížená",J341,0)</f>
        <v>0</v>
      </c>
      <c r="BG341" s="203">
        <f>IF(N341="zákl. přenesená",J341,0)</f>
        <v>0</v>
      </c>
      <c r="BH341" s="203">
        <f>IF(N341="sníž. přenesená",J341,0)</f>
        <v>0</v>
      </c>
      <c r="BI341" s="203">
        <f>IF(N341="nulová",J341,0)</f>
        <v>0</v>
      </c>
      <c r="BJ341" s="23" t="s">
        <v>80</v>
      </c>
      <c r="BK341" s="203">
        <f>ROUND(I341*H341,2)</f>
        <v>0</v>
      </c>
      <c r="BL341" s="23" t="s">
        <v>169</v>
      </c>
      <c r="BM341" s="23" t="s">
        <v>1287</v>
      </c>
    </row>
    <row r="342" spans="2:65" s="1" customFormat="1" ht="94.5">
      <c r="B342" s="40"/>
      <c r="C342" s="62"/>
      <c r="D342" s="204" t="s">
        <v>171</v>
      </c>
      <c r="E342" s="62"/>
      <c r="F342" s="205" t="s">
        <v>533</v>
      </c>
      <c r="G342" s="62"/>
      <c r="H342" s="62"/>
      <c r="I342" s="162"/>
      <c r="J342" s="62"/>
      <c r="K342" s="62"/>
      <c r="L342" s="60"/>
      <c r="M342" s="206"/>
      <c r="N342" s="41"/>
      <c r="O342" s="41"/>
      <c r="P342" s="41"/>
      <c r="Q342" s="41"/>
      <c r="R342" s="41"/>
      <c r="S342" s="41"/>
      <c r="T342" s="77"/>
      <c r="AT342" s="23" t="s">
        <v>171</v>
      </c>
      <c r="AU342" s="23" t="s">
        <v>82</v>
      </c>
    </row>
    <row r="343" spans="2:65" s="11" customFormat="1">
      <c r="B343" s="207"/>
      <c r="C343" s="208"/>
      <c r="D343" s="204" t="s">
        <v>173</v>
      </c>
      <c r="E343" s="209" t="s">
        <v>21</v>
      </c>
      <c r="F343" s="210" t="s">
        <v>1223</v>
      </c>
      <c r="G343" s="208"/>
      <c r="H343" s="211" t="s">
        <v>21</v>
      </c>
      <c r="I343" s="212"/>
      <c r="J343" s="208"/>
      <c r="K343" s="208"/>
      <c r="L343" s="213"/>
      <c r="M343" s="214"/>
      <c r="N343" s="215"/>
      <c r="O343" s="215"/>
      <c r="P343" s="215"/>
      <c r="Q343" s="215"/>
      <c r="R343" s="215"/>
      <c r="S343" s="215"/>
      <c r="T343" s="216"/>
      <c r="AT343" s="217" t="s">
        <v>173</v>
      </c>
      <c r="AU343" s="217" t="s">
        <v>82</v>
      </c>
      <c r="AV343" s="11" t="s">
        <v>80</v>
      </c>
      <c r="AW343" s="11" t="s">
        <v>36</v>
      </c>
      <c r="AX343" s="11" t="s">
        <v>72</v>
      </c>
      <c r="AY343" s="217" t="s">
        <v>162</v>
      </c>
    </row>
    <row r="344" spans="2:65" s="11" customFormat="1">
      <c r="B344" s="207"/>
      <c r="C344" s="208"/>
      <c r="D344" s="204" t="s">
        <v>173</v>
      </c>
      <c r="E344" s="209" t="s">
        <v>21</v>
      </c>
      <c r="F344" s="210" t="s">
        <v>1288</v>
      </c>
      <c r="G344" s="208"/>
      <c r="H344" s="211" t="s">
        <v>21</v>
      </c>
      <c r="I344" s="212"/>
      <c r="J344" s="208"/>
      <c r="K344" s="208"/>
      <c r="L344" s="213"/>
      <c r="M344" s="214"/>
      <c r="N344" s="215"/>
      <c r="O344" s="215"/>
      <c r="P344" s="215"/>
      <c r="Q344" s="215"/>
      <c r="R344" s="215"/>
      <c r="S344" s="215"/>
      <c r="T344" s="216"/>
      <c r="AT344" s="217" t="s">
        <v>173</v>
      </c>
      <c r="AU344" s="217" t="s">
        <v>82</v>
      </c>
      <c r="AV344" s="11" t="s">
        <v>80</v>
      </c>
      <c r="AW344" s="11" t="s">
        <v>36</v>
      </c>
      <c r="AX344" s="11" t="s">
        <v>72</v>
      </c>
      <c r="AY344" s="217" t="s">
        <v>162</v>
      </c>
    </row>
    <row r="345" spans="2:65" s="12" customFormat="1">
      <c r="B345" s="218"/>
      <c r="C345" s="219"/>
      <c r="D345" s="204" t="s">
        <v>173</v>
      </c>
      <c r="E345" s="220" t="s">
        <v>21</v>
      </c>
      <c r="F345" s="221" t="s">
        <v>1289</v>
      </c>
      <c r="G345" s="219"/>
      <c r="H345" s="222">
        <v>12.5</v>
      </c>
      <c r="I345" s="223"/>
      <c r="J345" s="219"/>
      <c r="K345" s="219"/>
      <c r="L345" s="224"/>
      <c r="M345" s="225"/>
      <c r="N345" s="226"/>
      <c r="O345" s="226"/>
      <c r="P345" s="226"/>
      <c r="Q345" s="226"/>
      <c r="R345" s="226"/>
      <c r="S345" s="226"/>
      <c r="T345" s="227"/>
      <c r="AT345" s="228" t="s">
        <v>173</v>
      </c>
      <c r="AU345" s="228" t="s">
        <v>82</v>
      </c>
      <c r="AV345" s="12" t="s">
        <v>82</v>
      </c>
      <c r="AW345" s="12" t="s">
        <v>36</v>
      </c>
      <c r="AX345" s="12" t="s">
        <v>72</v>
      </c>
      <c r="AY345" s="228" t="s">
        <v>162</v>
      </c>
    </row>
    <row r="346" spans="2:65" s="13" customFormat="1">
      <c r="B346" s="229"/>
      <c r="C346" s="230"/>
      <c r="D346" s="204" t="s">
        <v>173</v>
      </c>
      <c r="E346" s="252" t="s">
        <v>21</v>
      </c>
      <c r="F346" s="253" t="s">
        <v>177</v>
      </c>
      <c r="G346" s="230"/>
      <c r="H346" s="254">
        <v>12.5</v>
      </c>
      <c r="I346" s="235"/>
      <c r="J346" s="230"/>
      <c r="K346" s="230"/>
      <c r="L346" s="236"/>
      <c r="M346" s="237"/>
      <c r="N346" s="238"/>
      <c r="O346" s="238"/>
      <c r="P346" s="238"/>
      <c r="Q346" s="238"/>
      <c r="R346" s="238"/>
      <c r="S346" s="238"/>
      <c r="T346" s="239"/>
      <c r="AT346" s="240" t="s">
        <v>173</v>
      </c>
      <c r="AU346" s="240" t="s">
        <v>82</v>
      </c>
      <c r="AV346" s="13" t="s">
        <v>169</v>
      </c>
      <c r="AW346" s="13" t="s">
        <v>36</v>
      </c>
      <c r="AX346" s="13" t="s">
        <v>80</v>
      </c>
      <c r="AY346" s="240" t="s">
        <v>162</v>
      </c>
    </row>
    <row r="347" spans="2:65" s="10" customFormat="1" ht="29.85" customHeight="1">
      <c r="B347" s="175"/>
      <c r="C347" s="176"/>
      <c r="D347" s="189" t="s">
        <v>71</v>
      </c>
      <c r="E347" s="190" t="s">
        <v>230</v>
      </c>
      <c r="F347" s="190" t="s">
        <v>546</v>
      </c>
      <c r="G347" s="176"/>
      <c r="H347" s="176"/>
      <c r="I347" s="179"/>
      <c r="J347" s="191">
        <f>BK347</f>
        <v>0</v>
      </c>
      <c r="K347" s="176"/>
      <c r="L347" s="181"/>
      <c r="M347" s="182"/>
      <c r="N347" s="183"/>
      <c r="O347" s="183"/>
      <c r="P347" s="184">
        <f>SUM(P348:P366)</f>
        <v>0</v>
      </c>
      <c r="Q347" s="183"/>
      <c r="R347" s="184">
        <f>SUM(R348:R366)</f>
        <v>1.7340000000000001E-2</v>
      </c>
      <c r="S347" s="183"/>
      <c r="T347" s="185">
        <f>SUM(T348:T366)</f>
        <v>132.85000000000002</v>
      </c>
      <c r="AR347" s="186" t="s">
        <v>80</v>
      </c>
      <c r="AT347" s="187" t="s">
        <v>71</v>
      </c>
      <c r="AU347" s="187" t="s">
        <v>80</v>
      </c>
      <c r="AY347" s="186" t="s">
        <v>162</v>
      </c>
      <c r="BK347" s="188">
        <f>SUM(BK348:BK366)</f>
        <v>0</v>
      </c>
    </row>
    <row r="348" spans="2:65" s="1" customFormat="1" ht="40.15" customHeight="1">
      <c r="B348" s="40"/>
      <c r="C348" s="192" t="s">
        <v>445</v>
      </c>
      <c r="D348" s="192" t="s">
        <v>164</v>
      </c>
      <c r="E348" s="193" t="s">
        <v>555</v>
      </c>
      <c r="F348" s="194" t="s">
        <v>556</v>
      </c>
      <c r="G348" s="195" t="s">
        <v>403</v>
      </c>
      <c r="H348" s="196">
        <v>3</v>
      </c>
      <c r="I348" s="197"/>
      <c r="J348" s="198">
        <f>ROUND(I348*H348,2)</f>
        <v>0</v>
      </c>
      <c r="K348" s="194" t="s">
        <v>168</v>
      </c>
      <c r="L348" s="60"/>
      <c r="M348" s="199" t="s">
        <v>21</v>
      </c>
      <c r="N348" s="200" t="s">
        <v>43</v>
      </c>
      <c r="O348" s="41"/>
      <c r="P348" s="201">
        <f>O348*H348</f>
        <v>0</v>
      </c>
      <c r="Q348" s="201">
        <v>5.7800000000000004E-3</v>
      </c>
      <c r="R348" s="201">
        <f>Q348*H348</f>
        <v>1.7340000000000001E-2</v>
      </c>
      <c r="S348" s="201">
        <v>0</v>
      </c>
      <c r="T348" s="202">
        <f>S348*H348</f>
        <v>0</v>
      </c>
      <c r="AR348" s="23" t="s">
        <v>169</v>
      </c>
      <c r="AT348" s="23" t="s">
        <v>164</v>
      </c>
      <c r="AU348" s="23" t="s">
        <v>82</v>
      </c>
      <c r="AY348" s="23" t="s">
        <v>162</v>
      </c>
      <c r="BE348" s="203">
        <f>IF(N348="základní",J348,0)</f>
        <v>0</v>
      </c>
      <c r="BF348" s="203">
        <f>IF(N348="snížená",J348,0)</f>
        <v>0</v>
      </c>
      <c r="BG348" s="203">
        <f>IF(N348="zákl. přenesená",J348,0)</f>
        <v>0</v>
      </c>
      <c r="BH348" s="203">
        <f>IF(N348="sníž. přenesená",J348,0)</f>
        <v>0</v>
      </c>
      <c r="BI348" s="203">
        <f>IF(N348="nulová",J348,0)</f>
        <v>0</v>
      </c>
      <c r="BJ348" s="23" t="s">
        <v>80</v>
      </c>
      <c r="BK348" s="203">
        <f>ROUND(I348*H348,2)</f>
        <v>0</v>
      </c>
      <c r="BL348" s="23" t="s">
        <v>169</v>
      </c>
      <c r="BM348" s="23" t="s">
        <v>1290</v>
      </c>
    </row>
    <row r="349" spans="2:65" s="1" customFormat="1" ht="121.5">
      <c r="B349" s="40"/>
      <c r="C349" s="62"/>
      <c r="D349" s="204" t="s">
        <v>171</v>
      </c>
      <c r="E349" s="62"/>
      <c r="F349" s="205" t="s">
        <v>558</v>
      </c>
      <c r="G349" s="62"/>
      <c r="H349" s="62"/>
      <c r="I349" s="162"/>
      <c r="J349" s="62"/>
      <c r="K349" s="62"/>
      <c r="L349" s="60"/>
      <c r="M349" s="206"/>
      <c r="N349" s="41"/>
      <c r="O349" s="41"/>
      <c r="P349" s="41"/>
      <c r="Q349" s="41"/>
      <c r="R349" s="41"/>
      <c r="S349" s="41"/>
      <c r="T349" s="77"/>
      <c r="AT349" s="23" t="s">
        <v>171</v>
      </c>
      <c r="AU349" s="23" t="s">
        <v>82</v>
      </c>
    </row>
    <row r="350" spans="2:65" s="11" customFormat="1">
      <c r="B350" s="207"/>
      <c r="C350" s="208"/>
      <c r="D350" s="204" t="s">
        <v>173</v>
      </c>
      <c r="E350" s="209" t="s">
        <v>21</v>
      </c>
      <c r="F350" s="210" t="s">
        <v>1291</v>
      </c>
      <c r="G350" s="208"/>
      <c r="H350" s="211" t="s">
        <v>21</v>
      </c>
      <c r="I350" s="212"/>
      <c r="J350" s="208"/>
      <c r="K350" s="208"/>
      <c r="L350" s="213"/>
      <c r="M350" s="214"/>
      <c r="N350" s="215"/>
      <c r="O350" s="215"/>
      <c r="P350" s="215"/>
      <c r="Q350" s="215"/>
      <c r="R350" s="215"/>
      <c r="S350" s="215"/>
      <c r="T350" s="216"/>
      <c r="AT350" s="217" t="s">
        <v>173</v>
      </c>
      <c r="AU350" s="217" t="s">
        <v>82</v>
      </c>
      <c r="AV350" s="11" t="s">
        <v>80</v>
      </c>
      <c r="AW350" s="11" t="s">
        <v>36</v>
      </c>
      <c r="AX350" s="11" t="s">
        <v>72</v>
      </c>
      <c r="AY350" s="217" t="s">
        <v>162</v>
      </c>
    </row>
    <row r="351" spans="2:65" s="12" customFormat="1">
      <c r="B351" s="218"/>
      <c r="C351" s="219"/>
      <c r="D351" s="204" t="s">
        <v>173</v>
      </c>
      <c r="E351" s="220" t="s">
        <v>21</v>
      </c>
      <c r="F351" s="221" t="s">
        <v>183</v>
      </c>
      <c r="G351" s="219"/>
      <c r="H351" s="222">
        <v>3</v>
      </c>
      <c r="I351" s="223"/>
      <c r="J351" s="219"/>
      <c r="K351" s="219"/>
      <c r="L351" s="224"/>
      <c r="M351" s="225"/>
      <c r="N351" s="226"/>
      <c r="O351" s="226"/>
      <c r="P351" s="226"/>
      <c r="Q351" s="226"/>
      <c r="R351" s="226"/>
      <c r="S351" s="226"/>
      <c r="T351" s="227"/>
      <c r="AT351" s="228" t="s">
        <v>173</v>
      </c>
      <c r="AU351" s="228" t="s">
        <v>82</v>
      </c>
      <c r="AV351" s="12" t="s">
        <v>82</v>
      </c>
      <c r="AW351" s="12" t="s">
        <v>36</v>
      </c>
      <c r="AX351" s="12" t="s">
        <v>72</v>
      </c>
      <c r="AY351" s="228" t="s">
        <v>162</v>
      </c>
    </row>
    <row r="352" spans="2:65" s="13" customFormat="1">
      <c r="B352" s="229"/>
      <c r="C352" s="230"/>
      <c r="D352" s="231" t="s">
        <v>173</v>
      </c>
      <c r="E352" s="232" t="s">
        <v>21</v>
      </c>
      <c r="F352" s="233" t="s">
        <v>177</v>
      </c>
      <c r="G352" s="230"/>
      <c r="H352" s="234">
        <v>3</v>
      </c>
      <c r="I352" s="235"/>
      <c r="J352" s="230"/>
      <c r="K352" s="230"/>
      <c r="L352" s="236"/>
      <c r="M352" s="237"/>
      <c r="N352" s="238"/>
      <c r="O352" s="238"/>
      <c r="P352" s="238"/>
      <c r="Q352" s="238"/>
      <c r="R352" s="238"/>
      <c r="S352" s="238"/>
      <c r="T352" s="239"/>
      <c r="AT352" s="240" t="s">
        <v>173</v>
      </c>
      <c r="AU352" s="240" t="s">
        <v>82</v>
      </c>
      <c r="AV352" s="13" t="s">
        <v>169</v>
      </c>
      <c r="AW352" s="13" t="s">
        <v>36</v>
      </c>
      <c r="AX352" s="13" t="s">
        <v>80</v>
      </c>
      <c r="AY352" s="240" t="s">
        <v>162</v>
      </c>
    </row>
    <row r="353" spans="2:65" s="1" customFormat="1" ht="40.15" customHeight="1">
      <c r="B353" s="40"/>
      <c r="C353" s="192" t="s">
        <v>452</v>
      </c>
      <c r="D353" s="192" t="s">
        <v>164</v>
      </c>
      <c r="E353" s="193" t="s">
        <v>1292</v>
      </c>
      <c r="F353" s="194" t="s">
        <v>1293</v>
      </c>
      <c r="G353" s="195" t="s">
        <v>167</v>
      </c>
      <c r="H353" s="196">
        <v>11</v>
      </c>
      <c r="I353" s="197"/>
      <c r="J353" s="198">
        <f>ROUND(I353*H353,2)</f>
        <v>0</v>
      </c>
      <c r="K353" s="194" t="s">
        <v>168</v>
      </c>
      <c r="L353" s="60"/>
      <c r="M353" s="199" t="s">
        <v>21</v>
      </c>
      <c r="N353" s="200" t="s">
        <v>43</v>
      </c>
      <c r="O353" s="41"/>
      <c r="P353" s="201">
        <f>O353*H353</f>
        <v>0</v>
      </c>
      <c r="Q353" s="201">
        <v>0</v>
      </c>
      <c r="R353" s="201">
        <f>Q353*H353</f>
        <v>0</v>
      </c>
      <c r="S353" s="201">
        <v>2.75</v>
      </c>
      <c r="T353" s="202">
        <f>S353*H353</f>
        <v>30.25</v>
      </c>
      <c r="AR353" s="23" t="s">
        <v>169</v>
      </c>
      <c r="AT353" s="23" t="s">
        <v>164</v>
      </c>
      <c r="AU353" s="23" t="s">
        <v>82</v>
      </c>
      <c r="AY353" s="23" t="s">
        <v>162</v>
      </c>
      <c r="BE353" s="203">
        <f>IF(N353="základní",J353,0)</f>
        <v>0</v>
      </c>
      <c r="BF353" s="203">
        <f>IF(N353="snížená",J353,0)</f>
        <v>0</v>
      </c>
      <c r="BG353" s="203">
        <f>IF(N353="zákl. přenesená",J353,0)</f>
        <v>0</v>
      </c>
      <c r="BH353" s="203">
        <f>IF(N353="sníž. přenesená",J353,0)</f>
        <v>0</v>
      </c>
      <c r="BI353" s="203">
        <f>IF(N353="nulová",J353,0)</f>
        <v>0</v>
      </c>
      <c r="BJ353" s="23" t="s">
        <v>80</v>
      </c>
      <c r="BK353" s="203">
        <f>ROUND(I353*H353,2)</f>
        <v>0</v>
      </c>
      <c r="BL353" s="23" t="s">
        <v>169</v>
      </c>
      <c r="BM353" s="23" t="s">
        <v>1294</v>
      </c>
    </row>
    <row r="354" spans="2:65" s="1" customFormat="1" ht="409.5">
      <c r="B354" s="40"/>
      <c r="C354" s="62"/>
      <c r="D354" s="204" t="s">
        <v>171</v>
      </c>
      <c r="E354" s="62"/>
      <c r="F354" s="205" t="s">
        <v>563</v>
      </c>
      <c r="G354" s="62"/>
      <c r="H354" s="62"/>
      <c r="I354" s="162"/>
      <c r="J354" s="62"/>
      <c r="K354" s="62"/>
      <c r="L354" s="60"/>
      <c r="M354" s="206"/>
      <c r="N354" s="41"/>
      <c r="O354" s="41"/>
      <c r="P354" s="41"/>
      <c r="Q354" s="41"/>
      <c r="R354" s="41"/>
      <c r="S354" s="41"/>
      <c r="T354" s="77"/>
      <c r="AT354" s="23" t="s">
        <v>171</v>
      </c>
      <c r="AU354" s="23" t="s">
        <v>82</v>
      </c>
    </row>
    <row r="355" spans="2:65" s="11" customFormat="1">
      <c r="B355" s="207"/>
      <c r="C355" s="208"/>
      <c r="D355" s="204" t="s">
        <v>173</v>
      </c>
      <c r="E355" s="209" t="s">
        <v>21</v>
      </c>
      <c r="F355" s="210" t="s">
        <v>1223</v>
      </c>
      <c r="G355" s="208"/>
      <c r="H355" s="211" t="s">
        <v>21</v>
      </c>
      <c r="I355" s="212"/>
      <c r="J355" s="208"/>
      <c r="K355" s="208"/>
      <c r="L355" s="213"/>
      <c r="M355" s="214"/>
      <c r="N355" s="215"/>
      <c r="O355" s="215"/>
      <c r="P355" s="215"/>
      <c r="Q355" s="215"/>
      <c r="R355" s="215"/>
      <c r="S355" s="215"/>
      <c r="T355" s="216"/>
      <c r="AT355" s="217" t="s">
        <v>173</v>
      </c>
      <c r="AU355" s="217" t="s">
        <v>82</v>
      </c>
      <c r="AV355" s="11" t="s">
        <v>80</v>
      </c>
      <c r="AW355" s="11" t="s">
        <v>36</v>
      </c>
      <c r="AX355" s="11" t="s">
        <v>72</v>
      </c>
      <c r="AY355" s="217" t="s">
        <v>162</v>
      </c>
    </row>
    <row r="356" spans="2:65" s="11" customFormat="1">
      <c r="B356" s="207"/>
      <c r="C356" s="208"/>
      <c r="D356" s="204" t="s">
        <v>173</v>
      </c>
      <c r="E356" s="209" t="s">
        <v>21</v>
      </c>
      <c r="F356" s="210" t="s">
        <v>1295</v>
      </c>
      <c r="G356" s="208"/>
      <c r="H356" s="211" t="s">
        <v>21</v>
      </c>
      <c r="I356" s="212"/>
      <c r="J356" s="208"/>
      <c r="K356" s="208"/>
      <c r="L356" s="213"/>
      <c r="M356" s="214"/>
      <c r="N356" s="215"/>
      <c r="O356" s="215"/>
      <c r="P356" s="215"/>
      <c r="Q356" s="215"/>
      <c r="R356" s="215"/>
      <c r="S356" s="215"/>
      <c r="T356" s="216"/>
      <c r="AT356" s="217" t="s">
        <v>173</v>
      </c>
      <c r="AU356" s="217" t="s">
        <v>82</v>
      </c>
      <c r="AV356" s="11" t="s">
        <v>80</v>
      </c>
      <c r="AW356" s="11" t="s">
        <v>36</v>
      </c>
      <c r="AX356" s="11" t="s">
        <v>72</v>
      </c>
      <c r="AY356" s="217" t="s">
        <v>162</v>
      </c>
    </row>
    <row r="357" spans="2:65" s="12" customFormat="1">
      <c r="B357" s="218"/>
      <c r="C357" s="219"/>
      <c r="D357" s="204" t="s">
        <v>173</v>
      </c>
      <c r="E357" s="220" t="s">
        <v>21</v>
      </c>
      <c r="F357" s="221" t="s">
        <v>243</v>
      </c>
      <c r="G357" s="219"/>
      <c r="H357" s="222">
        <v>11</v>
      </c>
      <c r="I357" s="223"/>
      <c r="J357" s="219"/>
      <c r="K357" s="219"/>
      <c r="L357" s="224"/>
      <c r="M357" s="225"/>
      <c r="N357" s="226"/>
      <c r="O357" s="226"/>
      <c r="P357" s="226"/>
      <c r="Q357" s="226"/>
      <c r="R357" s="226"/>
      <c r="S357" s="226"/>
      <c r="T357" s="227"/>
      <c r="AT357" s="228" t="s">
        <v>173</v>
      </c>
      <c r="AU357" s="228" t="s">
        <v>82</v>
      </c>
      <c r="AV357" s="12" t="s">
        <v>82</v>
      </c>
      <c r="AW357" s="12" t="s">
        <v>36</v>
      </c>
      <c r="AX357" s="12" t="s">
        <v>72</v>
      </c>
      <c r="AY357" s="228" t="s">
        <v>162</v>
      </c>
    </row>
    <row r="358" spans="2:65" s="13" customFormat="1">
      <c r="B358" s="229"/>
      <c r="C358" s="230"/>
      <c r="D358" s="231" t="s">
        <v>173</v>
      </c>
      <c r="E358" s="232" t="s">
        <v>21</v>
      </c>
      <c r="F358" s="233" t="s">
        <v>177</v>
      </c>
      <c r="G358" s="230"/>
      <c r="H358" s="234">
        <v>11</v>
      </c>
      <c r="I358" s="235"/>
      <c r="J358" s="230"/>
      <c r="K358" s="230"/>
      <c r="L358" s="236"/>
      <c r="M358" s="237"/>
      <c r="N358" s="238"/>
      <c r="O358" s="238"/>
      <c r="P358" s="238"/>
      <c r="Q358" s="238"/>
      <c r="R358" s="238"/>
      <c r="S358" s="238"/>
      <c r="T358" s="239"/>
      <c r="AT358" s="240" t="s">
        <v>173</v>
      </c>
      <c r="AU358" s="240" t="s">
        <v>82</v>
      </c>
      <c r="AV358" s="13" t="s">
        <v>169</v>
      </c>
      <c r="AW358" s="13" t="s">
        <v>36</v>
      </c>
      <c r="AX358" s="13" t="s">
        <v>80</v>
      </c>
      <c r="AY358" s="240" t="s">
        <v>162</v>
      </c>
    </row>
    <row r="359" spans="2:65" s="1" customFormat="1" ht="40.15" customHeight="1">
      <c r="B359" s="40"/>
      <c r="C359" s="192" t="s">
        <v>459</v>
      </c>
      <c r="D359" s="192" t="s">
        <v>164</v>
      </c>
      <c r="E359" s="193" t="s">
        <v>570</v>
      </c>
      <c r="F359" s="194" t="s">
        <v>571</v>
      </c>
      <c r="G359" s="195" t="s">
        <v>167</v>
      </c>
      <c r="H359" s="196">
        <v>36</v>
      </c>
      <c r="I359" s="197"/>
      <c r="J359" s="198">
        <f>ROUND(I359*H359,2)</f>
        <v>0</v>
      </c>
      <c r="K359" s="194" t="s">
        <v>168</v>
      </c>
      <c r="L359" s="60"/>
      <c r="M359" s="199" t="s">
        <v>21</v>
      </c>
      <c r="N359" s="200" t="s">
        <v>43</v>
      </c>
      <c r="O359" s="41"/>
      <c r="P359" s="201">
        <f>O359*H359</f>
        <v>0</v>
      </c>
      <c r="Q359" s="201">
        <v>0</v>
      </c>
      <c r="R359" s="201">
        <f>Q359*H359</f>
        <v>0</v>
      </c>
      <c r="S359" s="201">
        <v>2.85</v>
      </c>
      <c r="T359" s="202">
        <f>S359*H359</f>
        <v>102.60000000000001</v>
      </c>
      <c r="AR359" s="23" t="s">
        <v>169</v>
      </c>
      <c r="AT359" s="23" t="s">
        <v>164</v>
      </c>
      <c r="AU359" s="23" t="s">
        <v>82</v>
      </c>
      <c r="AY359" s="23" t="s">
        <v>162</v>
      </c>
      <c r="BE359" s="203">
        <f>IF(N359="základní",J359,0)</f>
        <v>0</v>
      </c>
      <c r="BF359" s="203">
        <f>IF(N359="snížená",J359,0)</f>
        <v>0</v>
      </c>
      <c r="BG359" s="203">
        <f>IF(N359="zákl. přenesená",J359,0)</f>
        <v>0</v>
      </c>
      <c r="BH359" s="203">
        <f>IF(N359="sníž. přenesená",J359,0)</f>
        <v>0</v>
      </c>
      <c r="BI359" s="203">
        <f>IF(N359="nulová",J359,0)</f>
        <v>0</v>
      </c>
      <c r="BJ359" s="23" t="s">
        <v>80</v>
      </c>
      <c r="BK359" s="203">
        <f>ROUND(I359*H359,2)</f>
        <v>0</v>
      </c>
      <c r="BL359" s="23" t="s">
        <v>169</v>
      </c>
      <c r="BM359" s="23" t="s">
        <v>1296</v>
      </c>
    </row>
    <row r="360" spans="2:65" s="1" customFormat="1" ht="409.5">
      <c r="B360" s="40"/>
      <c r="C360" s="62"/>
      <c r="D360" s="204" t="s">
        <v>171</v>
      </c>
      <c r="E360" s="62"/>
      <c r="F360" s="205" t="s">
        <v>563</v>
      </c>
      <c r="G360" s="62"/>
      <c r="H360" s="62"/>
      <c r="I360" s="162"/>
      <c r="J360" s="62"/>
      <c r="K360" s="62"/>
      <c r="L360" s="60"/>
      <c r="M360" s="206"/>
      <c r="N360" s="41"/>
      <c r="O360" s="41"/>
      <c r="P360" s="41"/>
      <c r="Q360" s="41"/>
      <c r="R360" s="41"/>
      <c r="S360" s="41"/>
      <c r="T360" s="77"/>
      <c r="AT360" s="23" t="s">
        <v>171</v>
      </c>
      <c r="AU360" s="23" t="s">
        <v>82</v>
      </c>
    </row>
    <row r="361" spans="2:65" s="11" customFormat="1">
      <c r="B361" s="207"/>
      <c r="C361" s="208"/>
      <c r="D361" s="204" t="s">
        <v>173</v>
      </c>
      <c r="E361" s="209" t="s">
        <v>21</v>
      </c>
      <c r="F361" s="210" t="s">
        <v>1223</v>
      </c>
      <c r="G361" s="208"/>
      <c r="H361" s="211" t="s">
        <v>21</v>
      </c>
      <c r="I361" s="212"/>
      <c r="J361" s="208"/>
      <c r="K361" s="208"/>
      <c r="L361" s="213"/>
      <c r="M361" s="214"/>
      <c r="N361" s="215"/>
      <c r="O361" s="215"/>
      <c r="P361" s="215"/>
      <c r="Q361" s="215"/>
      <c r="R361" s="215"/>
      <c r="S361" s="215"/>
      <c r="T361" s="216"/>
      <c r="AT361" s="217" t="s">
        <v>173</v>
      </c>
      <c r="AU361" s="217" t="s">
        <v>82</v>
      </c>
      <c r="AV361" s="11" t="s">
        <v>80</v>
      </c>
      <c r="AW361" s="11" t="s">
        <v>36</v>
      </c>
      <c r="AX361" s="11" t="s">
        <v>72</v>
      </c>
      <c r="AY361" s="217" t="s">
        <v>162</v>
      </c>
    </row>
    <row r="362" spans="2:65" s="11" customFormat="1">
      <c r="B362" s="207"/>
      <c r="C362" s="208"/>
      <c r="D362" s="204" t="s">
        <v>173</v>
      </c>
      <c r="E362" s="209" t="s">
        <v>21</v>
      </c>
      <c r="F362" s="210" t="s">
        <v>573</v>
      </c>
      <c r="G362" s="208"/>
      <c r="H362" s="211" t="s">
        <v>21</v>
      </c>
      <c r="I362" s="212"/>
      <c r="J362" s="208"/>
      <c r="K362" s="208"/>
      <c r="L362" s="213"/>
      <c r="M362" s="214"/>
      <c r="N362" s="215"/>
      <c r="O362" s="215"/>
      <c r="P362" s="215"/>
      <c r="Q362" s="215"/>
      <c r="R362" s="215"/>
      <c r="S362" s="215"/>
      <c r="T362" s="216"/>
      <c r="AT362" s="217" t="s">
        <v>173</v>
      </c>
      <c r="AU362" s="217" t="s">
        <v>82</v>
      </c>
      <c r="AV362" s="11" t="s">
        <v>80</v>
      </c>
      <c r="AW362" s="11" t="s">
        <v>36</v>
      </c>
      <c r="AX362" s="11" t="s">
        <v>72</v>
      </c>
      <c r="AY362" s="217" t="s">
        <v>162</v>
      </c>
    </row>
    <row r="363" spans="2:65" s="12" customFormat="1">
      <c r="B363" s="218"/>
      <c r="C363" s="219"/>
      <c r="D363" s="204" t="s">
        <v>173</v>
      </c>
      <c r="E363" s="220" t="s">
        <v>21</v>
      </c>
      <c r="F363" s="221" t="s">
        <v>316</v>
      </c>
      <c r="G363" s="219"/>
      <c r="H363" s="222">
        <v>23</v>
      </c>
      <c r="I363" s="223"/>
      <c r="J363" s="219"/>
      <c r="K363" s="219"/>
      <c r="L363" s="224"/>
      <c r="M363" s="225"/>
      <c r="N363" s="226"/>
      <c r="O363" s="226"/>
      <c r="P363" s="226"/>
      <c r="Q363" s="226"/>
      <c r="R363" s="226"/>
      <c r="S363" s="226"/>
      <c r="T363" s="227"/>
      <c r="AT363" s="228" t="s">
        <v>173</v>
      </c>
      <c r="AU363" s="228" t="s">
        <v>82</v>
      </c>
      <c r="AV363" s="12" t="s">
        <v>82</v>
      </c>
      <c r="AW363" s="12" t="s">
        <v>36</v>
      </c>
      <c r="AX363" s="12" t="s">
        <v>72</v>
      </c>
      <c r="AY363" s="228" t="s">
        <v>162</v>
      </c>
    </row>
    <row r="364" spans="2:65" s="11" customFormat="1">
      <c r="B364" s="207"/>
      <c r="C364" s="208"/>
      <c r="D364" s="204" t="s">
        <v>173</v>
      </c>
      <c r="E364" s="209" t="s">
        <v>21</v>
      </c>
      <c r="F364" s="210" t="s">
        <v>575</v>
      </c>
      <c r="G364" s="208"/>
      <c r="H364" s="211" t="s">
        <v>21</v>
      </c>
      <c r="I364" s="212"/>
      <c r="J364" s="208"/>
      <c r="K364" s="208"/>
      <c r="L364" s="213"/>
      <c r="M364" s="214"/>
      <c r="N364" s="215"/>
      <c r="O364" s="215"/>
      <c r="P364" s="215"/>
      <c r="Q364" s="215"/>
      <c r="R364" s="215"/>
      <c r="S364" s="215"/>
      <c r="T364" s="216"/>
      <c r="AT364" s="217" t="s">
        <v>173</v>
      </c>
      <c r="AU364" s="217" t="s">
        <v>82</v>
      </c>
      <c r="AV364" s="11" t="s">
        <v>80</v>
      </c>
      <c r="AW364" s="11" t="s">
        <v>36</v>
      </c>
      <c r="AX364" s="11" t="s">
        <v>72</v>
      </c>
      <c r="AY364" s="217" t="s">
        <v>162</v>
      </c>
    </row>
    <row r="365" spans="2:65" s="12" customFormat="1">
      <c r="B365" s="218"/>
      <c r="C365" s="219"/>
      <c r="D365" s="204" t="s">
        <v>173</v>
      </c>
      <c r="E365" s="220" t="s">
        <v>21</v>
      </c>
      <c r="F365" s="221" t="s">
        <v>257</v>
      </c>
      <c r="G365" s="219"/>
      <c r="H365" s="222">
        <v>13</v>
      </c>
      <c r="I365" s="223"/>
      <c r="J365" s="219"/>
      <c r="K365" s="219"/>
      <c r="L365" s="224"/>
      <c r="M365" s="225"/>
      <c r="N365" s="226"/>
      <c r="O365" s="226"/>
      <c r="P365" s="226"/>
      <c r="Q365" s="226"/>
      <c r="R365" s="226"/>
      <c r="S365" s="226"/>
      <c r="T365" s="227"/>
      <c r="AT365" s="228" t="s">
        <v>173</v>
      </c>
      <c r="AU365" s="228" t="s">
        <v>82</v>
      </c>
      <c r="AV365" s="12" t="s">
        <v>82</v>
      </c>
      <c r="AW365" s="12" t="s">
        <v>36</v>
      </c>
      <c r="AX365" s="12" t="s">
        <v>72</v>
      </c>
      <c r="AY365" s="228" t="s">
        <v>162</v>
      </c>
    </row>
    <row r="366" spans="2:65" s="13" customFormat="1">
      <c r="B366" s="229"/>
      <c r="C366" s="230"/>
      <c r="D366" s="204" t="s">
        <v>173</v>
      </c>
      <c r="E366" s="252" t="s">
        <v>21</v>
      </c>
      <c r="F366" s="253" t="s">
        <v>177</v>
      </c>
      <c r="G366" s="230"/>
      <c r="H366" s="254">
        <v>36</v>
      </c>
      <c r="I366" s="235"/>
      <c r="J366" s="230"/>
      <c r="K366" s="230"/>
      <c r="L366" s="236"/>
      <c r="M366" s="237"/>
      <c r="N366" s="238"/>
      <c r="O366" s="238"/>
      <c r="P366" s="238"/>
      <c r="Q366" s="238"/>
      <c r="R366" s="238"/>
      <c r="S366" s="238"/>
      <c r="T366" s="239"/>
      <c r="AT366" s="240" t="s">
        <v>173</v>
      </c>
      <c r="AU366" s="240" t="s">
        <v>82</v>
      </c>
      <c r="AV366" s="13" t="s">
        <v>169</v>
      </c>
      <c r="AW366" s="13" t="s">
        <v>36</v>
      </c>
      <c r="AX366" s="13" t="s">
        <v>80</v>
      </c>
      <c r="AY366" s="240" t="s">
        <v>162</v>
      </c>
    </row>
    <row r="367" spans="2:65" s="10" customFormat="1" ht="29.85" customHeight="1">
      <c r="B367" s="175"/>
      <c r="C367" s="176"/>
      <c r="D367" s="189" t="s">
        <v>71</v>
      </c>
      <c r="E367" s="190" t="s">
        <v>576</v>
      </c>
      <c r="F367" s="190" t="s">
        <v>577</v>
      </c>
      <c r="G367" s="176"/>
      <c r="H367" s="176"/>
      <c r="I367" s="179"/>
      <c r="J367" s="191">
        <f>BK367</f>
        <v>0</v>
      </c>
      <c r="K367" s="176"/>
      <c r="L367" s="181"/>
      <c r="M367" s="182"/>
      <c r="N367" s="183"/>
      <c r="O367" s="183"/>
      <c r="P367" s="184">
        <f>SUM(P368:P403)</f>
        <v>0</v>
      </c>
      <c r="Q367" s="183"/>
      <c r="R367" s="184">
        <f>SUM(R368:R403)</f>
        <v>0</v>
      </c>
      <c r="S367" s="183"/>
      <c r="T367" s="185">
        <f>SUM(T368:T403)</f>
        <v>0</v>
      </c>
      <c r="AR367" s="186" t="s">
        <v>80</v>
      </c>
      <c r="AT367" s="187" t="s">
        <v>71</v>
      </c>
      <c r="AU367" s="187" t="s">
        <v>80</v>
      </c>
      <c r="AY367" s="186" t="s">
        <v>162</v>
      </c>
      <c r="BK367" s="188">
        <f>SUM(BK368:BK403)</f>
        <v>0</v>
      </c>
    </row>
    <row r="368" spans="2:65" s="1" customFormat="1" ht="20.45" customHeight="1">
      <c r="B368" s="40"/>
      <c r="C368" s="192" t="s">
        <v>466</v>
      </c>
      <c r="D368" s="192" t="s">
        <v>164</v>
      </c>
      <c r="E368" s="193" t="s">
        <v>579</v>
      </c>
      <c r="F368" s="194" t="s">
        <v>580</v>
      </c>
      <c r="G368" s="195" t="s">
        <v>357</v>
      </c>
      <c r="H368" s="196">
        <v>30.25</v>
      </c>
      <c r="I368" s="197"/>
      <c r="J368" s="198">
        <f>ROUND(I368*H368,2)</f>
        <v>0</v>
      </c>
      <c r="K368" s="194" t="s">
        <v>168</v>
      </c>
      <c r="L368" s="60"/>
      <c r="M368" s="199" t="s">
        <v>21</v>
      </c>
      <c r="N368" s="200" t="s">
        <v>43</v>
      </c>
      <c r="O368" s="41"/>
      <c r="P368" s="201">
        <f>O368*H368</f>
        <v>0</v>
      </c>
      <c r="Q368" s="201">
        <v>0</v>
      </c>
      <c r="R368" s="201">
        <f>Q368*H368</f>
        <v>0</v>
      </c>
      <c r="S368" s="201">
        <v>0</v>
      </c>
      <c r="T368" s="202">
        <f>S368*H368</f>
        <v>0</v>
      </c>
      <c r="AR368" s="23" t="s">
        <v>169</v>
      </c>
      <c r="AT368" s="23" t="s">
        <v>164</v>
      </c>
      <c r="AU368" s="23" t="s">
        <v>82</v>
      </c>
      <c r="AY368" s="23" t="s">
        <v>162</v>
      </c>
      <c r="BE368" s="203">
        <f>IF(N368="základní",J368,0)</f>
        <v>0</v>
      </c>
      <c r="BF368" s="203">
        <f>IF(N368="snížená",J368,0)</f>
        <v>0</v>
      </c>
      <c r="BG368" s="203">
        <f>IF(N368="zákl. přenesená",J368,0)</f>
        <v>0</v>
      </c>
      <c r="BH368" s="203">
        <f>IF(N368="sníž. přenesená",J368,0)</f>
        <v>0</v>
      </c>
      <c r="BI368" s="203">
        <f>IF(N368="nulová",J368,0)</f>
        <v>0</v>
      </c>
      <c r="BJ368" s="23" t="s">
        <v>80</v>
      </c>
      <c r="BK368" s="203">
        <f>ROUND(I368*H368,2)</f>
        <v>0</v>
      </c>
      <c r="BL368" s="23" t="s">
        <v>169</v>
      </c>
      <c r="BM368" s="23" t="s">
        <v>1297</v>
      </c>
    </row>
    <row r="369" spans="2:65" s="1" customFormat="1" ht="81">
      <c r="B369" s="40"/>
      <c r="C369" s="62"/>
      <c r="D369" s="204" t="s">
        <v>171</v>
      </c>
      <c r="E369" s="62"/>
      <c r="F369" s="205" t="s">
        <v>582</v>
      </c>
      <c r="G369" s="62"/>
      <c r="H369" s="62"/>
      <c r="I369" s="162"/>
      <c r="J369" s="62"/>
      <c r="K369" s="62"/>
      <c r="L369" s="60"/>
      <c r="M369" s="206"/>
      <c r="N369" s="41"/>
      <c r="O369" s="41"/>
      <c r="P369" s="41"/>
      <c r="Q369" s="41"/>
      <c r="R369" s="41"/>
      <c r="S369" s="41"/>
      <c r="T369" s="77"/>
      <c r="AT369" s="23" t="s">
        <v>171</v>
      </c>
      <c r="AU369" s="23" t="s">
        <v>82</v>
      </c>
    </row>
    <row r="370" spans="2:65" s="11" customFormat="1">
      <c r="B370" s="207"/>
      <c r="C370" s="208"/>
      <c r="D370" s="204" t="s">
        <v>173</v>
      </c>
      <c r="E370" s="209" t="s">
        <v>21</v>
      </c>
      <c r="F370" s="210" t="s">
        <v>1223</v>
      </c>
      <c r="G370" s="208"/>
      <c r="H370" s="211" t="s">
        <v>21</v>
      </c>
      <c r="I370" s="212"/>
      <c r="J370" s="208"/>
      <c r="K370" s="208"/>
      <c r="L370" s="213"/>
      <c r="M370" s="214"/>
      <c r="N370" s="215"/>
      <c r="O370" s="215"/>
      <c r="P370" s="215"/>
      <c r="Q370" s="215"/>
      <c r="R370" s="215"/>
      <c r="S370" s="215"/>
      <c r="T370" s="216"/>
      <c r="AT370" s="217" t="s">
        <v>173</v>
      </c>
      <c r="AU370" s="217" t="s">
        <v>82</v>
      </c>
      <c r="AV370" s="11" t="s">
        <v>80</v>
      </c>
      <c r="AW370" s="11" t="s">
        <v>36</v>
      </c>
      <c r="AX370" s="11" t="s">
        <v>72</v>
      </c>
      <c r="AY370" s="217" t="s">
        <v>162</v>
      </c>
    </row>
    <row r="371" spans="2:65" s="11" customFormat="1">
      <c r="B371" s="207"/>
      <c r="C371" s="208"/>
      <c r="D371" s="204" t="s">
        <v>173</v>
      </c>
      <c r="E371" s="209" t="s">
        <v>21</v>
      </c>
      <c r="F371" s="210" t="s">
        <v>583</v>
      </c>
      <c r="G371" s="208"/>
      <c r="H371" s="211" t="s">
        <v>21</v>
      </c>
      <c r="I371" s="212"/>
      <c r="J371" s="208"/>
      <c r="K371" s="208"/>
      <c r="L371" s="213"/>
      <c r="M371" s="214"/>
      <c r="N371" s="215"/>
      <c r="O371" s="215"/>
      <c r="P371" s="215"/>
      <c r="Q371" s="215"/>
      <c r="R371" s="215"/>
      <c r="S371" s="215"/>
      <c r="T371" s="216"/>
      <c r="AT371" s="217" t="s">
        <v>173</v>
      </c>
      <c r="AU371" s="217" t="s">
        <v>82</v>
      </c>
      <c r="AV371" s="11" t="s">
        <v>80</v>
      </c>
      <c r="AW371" s="11" t="s">
        <v>36</v>
      </c>
      <c r="AX371" s="11" t="s">
        <v>72</v>
      </c>
      <c r="AY371" s="217" t="s">
        <v>162</v>
      </c>
    </row>
    <row r="372" spans="2:65" s="12" customFormat="1">
      <c r="B372" s="218"/>
      <c r="C372" s="219"/>
      <c r="D372" s="204" t="s">
        <v>173</v>
      </c>
      <c r="E372" s="220" t="s">
        <v>21</v>
      </c>
      <c r="F372" s="221" t="s">
        <v>1298</v>
      </c>
      <c r="G372" s="219"/>
      <c r="H372" s="222">
        <v>30.25</v>
      </c>
      <c r="I372" s="223"/>
      <c r="J372" s="219"/>
      <c r="K372" s="219"/>
      <c r="L372" s="224"/>
      <c r="M372" s="225"/>
      <c r="N372" s="226"/>
      <c r="O372" s="226"/>
      <c r="P372" s="226"/>
      <c r="Q372" s="226"/>
      <c r="R372" s="226"/>
      <c r="S372" s="226"/>
      <c r="T372" s="227"/>
      <c r="AT372" s="228" t="s">
        <v>173</v>
      </c>
      <c r="AU372" s="228" t="s">
        <v>82</v>
      </c>
      <c r="AV372" s="12" t="s">
        <v>82</v>
      </c>
      <c r="AW372" s="12" t="s">
        <v>36</v>
      </c>
      <c r="AX372" s="12" t="s">
        <v>72</v>
      </c>
      <c r="AY372" s="228" t="s">
        <v>162</v>
      </c>
    </row>
    <row r="373" spans="2:65" s="13" customFormat="1">
      <c r="B373" s="229"/>
      <c r="C373" s="230"/>
      <c r="D373" s="231" t="s">
        <v>173</v>
      </c>
      <c r="E373" s="232" t="s">
        <v>21</v>
      </c>
      <c r="F373" s="233" t="s">
        <v>177</v>
      </c>
      <c r="G373" s="230"/>
      <c r="H373" s="234">
        <v>30.25</v>
      </c>
      <c r="I373" s="235"/>
      <c r="J373" s="230"/>
      <c r="K373" s="230"/>
      <c r="L373" s="236"/>
      <c r="M373" s="237"/>
      <c r="N373" s="238"/>
      <c r="O373" s="238"/>
      <c r="P373" s="238"/>
      <c r="Q373" s="238"/>
      <c r="R373" s="238"/>
      <c r="S373" s="238"/>
      <c r="T373" s="239"/>
      <c r="AT373" s="240" t="s">
        <v>173</v>
      </c>
      <c r="AU373" s="240" t="s">
        <v>82</v>
      </c>
      <c r="AV373" s="13" t="s">
        <v>169</v>
      </c>
      <c r="AW373" s="13" t="s">
        <v>36</v>
      </c>
      <c r="AX373" s="13" t="s">
        <v>80</v>
      </c>
      <c r="AY373" s="240" t="s">
        <v>162</v>
      </c>
    </row>
    <row r="374" spans="2:65" s="1" customFormat="1" ht="28.9" customHeight="1">
      <c r="B374" s="40"/>
      <c r="C374" s="192" t="s">
        <v>475</v>
      </c>
      <c r="D374" s="192" t="s">
        <v>164</v>
      </c>
      <c r="E374" s="193" t="s">
        <v>586</v>
      </c>
      <c r="F374" s="194" t="s">
        <v>587</v>
      </c>
      <c r="G374" s="195" t="s">
        <v>357</v>
      </c>
      <c r="H374" s="196">
        <v>102.6</v>
      </c>
      <c r="I374" s="197"/>
      <c r="J374" s="198">
        <f>ROUND(I374*H374,2)</f>
        <v>0</v>
      </c>
      <c r="K374" s="194" t="s">
        <v>168</v>
      </c>
      <c r="L374" s="60"/>
      <c r="M374" s="199" t="s">
        <v>21</v>
      </c>
      <c r="N374" s="200" t="s">
        <v>43</v>
      </c>
      <c r="O374" s="41"/>
      <c r="P374" s="201">
        <f>O374*H374</f>
        <v>0</v>
      </c>
      <c r="Q374" s="201">
        <v>0</v>
      </c>
      <c r="R374" s="201">
        <f>Q374*H374</f>
        <v>0</v>
      </c>
      <c r="S374" s="201">
        <v>0</v>
      </c>
      <c r="T374" s="202">
        <f>S374*H374</f>
        <v>0</v>
      </c>
      <c r="AR374" s="23" t="s">
        <v>169</v>
      </c>
      <c r="AT374" s="23" t="s">
        <v>164</v>
      </c>
      <c r="AU374" s="23" t="s">
        <v>82</v>
      </c>
      <c r="AY374" s="23" t="s">
        <v>162</v>
      </c>
      <c r="BE374" s="203">
        <f>IF(N374="základní",J374,0)</f>
        <v>0</v>
      </c>
      <c r="BF374" s="203">
        <f>IF(N374="snížená",J374,0)</f>
        <v>0</v>
      </c>
      <c r="BG374" s="203">
        <f>IF(N374="zákl. přenesená",J374,0)</f>
        <v>0</v>
      </c>
      <c r="BH374" s="203">
        <f>IF(N374="sníž. přenesená",J374,0)</f>
        <v>0</v>
      </c>
      <c r="BI374" s="203">
        <f>IF(N374="nulová",J374,0)</f>
        <v>0</v>
      </c>
      <c r="BJ374" s="23" t="s">
        <v>80</v>
      </c>
      <c r="BK374" s="203">
        <f>ROUND(I374*H374,2)</f>
        <v>0</v>
      </c>
      <c r="BL374" s="23" t="s">
        <v>169</v>
      </c>
      <c r="BM374" s="23" t="s">
        <v>1299</v>
      </c>
    </row>
    <row r="375" spans="2:65" s="1" customFormat="1" ht="81">
      <c r="B375" s="40"/>
      <c r="C375" s="62"/>
      <c r="D375" s="204" t="s">
        <v>171</v>
      </c>
      <c r="E375" s="62"/>
      <c r="F375" s="205" t="s">
        <v>582</v>
      </c>
      <c r="G375" s="62"/>
      <c r="H375" s="62"/>
      <c r="I375" s="162"/>
      <c r="J375" s="62"/>
      <c r="K375" s="62"/>
      <c r="L375" s="60"/>
      <c r="M375" s="206"/>
      <c r="N375" s="41"/>
      <c r="O375" s="41"/>
      <c r="P375" s="41"/>
      <c r="Q375" s="41"/>
      <c r="R375" s="41"/>
      <c r="S375" s="41"/>
      <c r="T375" s="77"/>
      <c r="AT375" s="23" t="s">
        <v>171</v>
      </c>
      <c r="AU375" s="23" t="s">
        <v>82</v>
      </c>
    </row>
    <row r="376" spans="2:65" s="11" customFormat="1">
      <c r="B376" s="207"/>
      <c r="C376" s="208"/>
      <c r="D376" s="204" t="s">
        <v>173</v>
      </c>
      <c r="E376" s="209" t="s">
        <v>21</v>
      </c>
      <c r="F376" s="210" t="s">
        <v>1223</v>
      </c>
      <c r="G376" s="208"/>
      <c r="H376" s="211" t="s">
        <v>21</v>
      </c>
      <c r="I376" s="212"/>
      <c r="J376" s="208"/>
      <c r="K376" s="208"/>
      <c r="L376" s="213"/>
      <c r="M376" s="214"/>
      <c r="N376" s="215"/>
      <c r="O376" s="215"/>
      <c r="P376" s="215"/>
      <c r="Q376" s="215"/>
      <c r="R376" s="215"/>
      <c r="S376" s="215"/>
      <c r="T376" s="216"/>
      <c r="AT376" s="217" t="s">
        <v>173</v>
      </c>
      <c r="AU376" s="217" t="s">
        <v>82</v>
      </c>
      <c r="AV376" s="11" t="s">
        <v>80</v>
      </c>
      <c r="AW376" s="11" t="s">
        <v>36</v>
      </c>
      <c r="AX376" s="11" t="s">
        <v>72</v>
      </c>
      <c r="AY376" s="217" t="s">
        <v>162</v>
      </c>
    </row>
    <row r="377" spans="2:65" s="11" customFormat="1">
      <c r="B377" s="207"/>
      <c r="C377" s="208"/>
      <c r="D377" s="204" t="s">
        <v>173</v>
      </c>
      <c r="E377" s="209" t="s">
        <v>21</v>
      </c>
      <c r="F377" s="210" t="s">
        <v>589</v>
      </c>
      <c r="G377" s="208"/>
      <c r="H377" s="211" t="s">
        <v>21</v>
      </c>
      <c r="I377" s="212"/>
      <c r="J377" s="208"/>
      <c r="K377" s="208"/>
      <c r="L377" s="213"/>
      <c r="M377" s="214"/>
      <c r="N377" s="215"/>
      <c r="O377" s="215"/>
      <c r="P377" s="215"/>
      <c r="Q377" s="215"/>
      <c r="R377" s="215"/>
      <c r="S377" s="215"/>
      <c r="T377" s="216"/>
      <c r="AT377" s="217" t="s">
        <v>173</v>
      </c>
      <c r="AU377" s="217" t="s">
        <v>82</v>
      </c>
      <c r="AV377" s="11" t="s">
        <v>80</v>
      </c>
      <c r="AW377" s="11" t="s">
        <v>36</v>
      </c>
      <c r="AX377" s="11" t="s">
        <v>72</v>
      </c>
      <c r="AY377" s="217" t="s">
        <v>162</v>
      </c>
    </row>
    <row r="378" spans="2:65" s="12" customFormat="1">
      <c r="B378" s="218"/>
      <c r="C378" s="219"/>
      <c r="D378" s="204" t="s">
        <v>173</v>
      </c>
      <c r="E378" s="220" t="s">
        <v>21</v>
      </c>
      <c r="F378" s="221" t="s">
        <v>1300</v>
      </c>
      <c r="G378" s="219"/>
      <c r="H378" s="222">
        <v>102.6</v>
      </c>
      <c r="I378" s="223"/>
      <c r="J378" s="219"/>
      <c r="K378" s="219"/>
      <c r="L378" s="224"/>
      <c r="M378" s="225"/>
      <c r="N378" s="226"/>
      <c r="O378" s="226"/>
      <c r="P378" s="226"/>
      <c r="Q378" s="226"/>
      <c r="R378" s="226"/>
      <c r="S378" s="226"/>
      <c r="T378" s="227"/>
      <c r="AT378" s="228" t="s">
        <v>173</v>
      </c>
      <c r="AU378" s="228" t="s">
        <v>82</v>
      </c>
      <c r="AV378" s="12" t="s">
        <v>82</v>
      </c>
      <c r="AW378" s="12" t="s">
        <v>36</v>
      </c>
      <c r="AX378" s="12" t="s">
        <v>72</v>
      </c>
      <c r="AY378" s="228" t="s">
        <v>162</v>
      </c>
    </row>
    <row r="379" spans="2:65" s="13" customFormat="1">
      <c r="B379" s="229"/>
      <c r="C379" s="230"/>
      <c r="D379" s="231" t="s">
        <v>173</v>
      </c>
      <c r="E379" s="232" t="s">
        <v>21</v>
      </c>
      <c r="F379" s="233" t="s">
        <v>177</v>
      </c>
      <c r="G379" s="230"/>
      <c r="H379" s="234">
        <v>102.6</v>
      </c>
      <c r="I379" s="235"/>
      <c r="J379" s="230"/>
      <c r="K379" s="230"/>
      <c r="L379" s="236"/>
      <c r="M379" s="237"/>
      <c r="N379" s="238"/>
      <c r="O379" s="238"/>
      <c r="P379" s="238"/>
      <c r="Q379" s="238"/>
      <c r="R379" s="238"/>
      <c r="S379" s="238"/>
      <c r="T379" s="239"/>
      <c r="AT379" s="240" t="s">
        <v>173</v>
      </c>
      <c r="AU379" s="240" t="s">
        <v>82</v>
      </c>
      <c r="AV379" s="13" t="s">
        <v>169</v>
      </c>
      <c r="AW379" s="13" t="s">
        <v>36</v>
      </c>
      <c r="AX379" s="13" t="s">
        <v>80</v>
      </c>
      <c r="AY379" s="240" t="s">
        <v>162</v>
      </c>
    </row>
    <row r="380" spans="2:65" s="1" customFormat="1" ht="40.15" customHeight="1">
      <c r="B380" s="40"/>
      <c r="C380" s="192" t="s">
        <v>481</v>
      </c>
      <c r="D380" s="192" t="s">
        <v>164</v>
      </c>
      <c r="E380" s="193" t="s">
        <v>592</v>
      </c>
      <c r="F380" s="194" t="s">
        <v>593</v>
      </c>
      <c r="G380" s="195" t="s">
        <v>357</v>
      </c>
      <c r="H380" s="196">
        <v>102.6</v>
      </c>
      <c r="I380" s="197"/>
      <c r="J380" s="198">
        <f>ROUND(I380*H380,2)</f>
        <v>0</v>
      </c>
      <c r="K380" s="194" t="s">
        <v>168</v>
      </c>
      <c r="L380" s="60"/>
      <c r="M380" s="199" t="s">
        <v>21</v>
      </c>
      <c r="N380" s="200" t="s">
        <v>43</v>
      </c>
      <c r="O380" s="41"/>
      <c r="P380" s="201">
        <f>O380*H380</f>
        <v>0</v>
      </c>
      <c r="Q380" s="201">
        <v>0</v>
      </c>
      <c r="R380" s="201">
        <f>Q380*H380</f>
        <v>0</v>
      </c>
      <c r="S380" s="201">
        <v>0</v>
      </c>
      <c r="T380" s="202">
        <f>S380*H380</f>
        <v>0</v>
      </c>
      <c r="AR380" s="23" t="s">
        <v>169</v>
      </c>
      <c r="AT380" s="23" t="s">
        <v>164</v>
      </c>
      <c r="AU380" s="23" t="s">
        <v>82</v>
      </c>
      <c r="AY380" s="23" t="s">
        <v>162</v>
      </c>
      <c r="BE380" s="203">
        <f>IF(N380="základní",J380,0)</f>
        <v>0</v>
      </c>
      <c r="BF380" s="203">
        <f>IF(N380="snížená",J380,0)</f>
        <v>0</v>
      </c>
      <c r="BG380" s="203">
        <f>IF(N380="zákl. přenesená",J380,0)</f>
        <v>0</v>
      </c>
      <c r="BH380" s="203">
        <f>IF(N380="sníž. přenesená",J380,0)</f>
        <v>0</v>
      </c>
      <c r="BI380" s="203">
        <f>IF(N380="nulová",J380,0)</f>
        <v>0</v>
      </c>
      <c r="BJ380" s="23" t="s">
        <v>80</v>
      </c>
      <c r="BK380" s="203">
        <f>ROUND(I380*H380,2)</f>
        <v>0</v>
      </c>
      <c r="BL380" s="23" t="s">
        <v>169</v>
      </c>
      <c r="BM380" s="23" t="s">
        <v>1301</v>
      </c>
    </row>
    <row r="381" spans="2:65" s="1" customFormat="1" ht="94.5">
      <c r="B381" s="40"/>
      <c r="C381" s="62"/>
      <c r="D381" s="204" t="s">
        <v>171</v>
      </c>
      <c r="E381" s="62"/>
      <c r="F381" s="205" t="s">
        <v>595</v>
      </c>
      <c r="G381" s="62"/>
      <c r="H381" s="62"/>
      <c r="I381" s="162"/>
      <c r="J381" s="62"/>
      <c r="K381" s="62"/>
      <c r="L381" s="60"/>
      <c r="M381" s="206"/>
      <c r="N381" s="41"/>
      <c r="O381" s="41"/>
      <c r="P381" s="41"/>
      <c r="Q381" s="41"/>
      <c r="R381" s="41"/>
      <c r="S381" s="41"/>
      <c r="T381" s="77"/>
      <c r="AT381" s="23" t="s">
        <v>171</v>
      </c>
      <c r="AU381" s="23" t="s">
        <v>82</v>
      </c>
    </row>
    <row r="382" spans="2:65" s="11" customFormat="1">
      <c r="B382" s="207"/>
      <c r="C382" s="208"/>
      <c r="D382" s="204" t="s">
        <v>173</v>
      </c>
      <c r="E382" s="209" t="s">
        <v>21</v>
      </c>
      <c r="F382" s="210" t="s">
        <v>1223</v>
      </c>
      <c r="G382" s="208"/>
      <c r="H382" s="211" t="s">
        <v>21</v>
      </c>
      <c r="I382" s="212"/>
      <c r="J382" s="208"/>
      <c r="K382" s="208"/>
      <c r="L382" s="213"/>
      <c r="M382" s="214"/>
      <c r="N382" s="215"/>
      <c r="O382" s="215"/>
      <c r="P382" s="215"/>
      <c r="Q382" s="215"/>
      <c r="R382" s="215"/>
      <c r="S382" s="215"/>
      <c r="T382" s="216"/>
      <c r="AT382" s="217" t="s">
        <v>173</v>
      </c>
      <c r="AU382" s="217" t="s">
        <v>82</v>
      </c>
      <c r="AV382" s="11" t="s">
        <v>80</v>
      </c>
      <c r="AW382" s="11" t="s">
        <v>36</v>
      </c>
      <c r="AX382" s="11" t="s">
        <v>72</v>
      </c>
      <c r="AY382" s="217" t="s">
        <v>162</v>
      </c>
    </row>
    <row r="383" spans="2:65" s="11" customFormat="1">
      <c r="B383" s="207"/>
      <c r="C383" s="208"/>
      <c r="D383" s="204" t="s">
        <v>173</v>
      </c>
      <c r="E383" s="209" t="s">
        <v>21</v>
      </c>
      <c r="F383" s="210" t="s">
        <v>596</v>
      </c>
      <c r="G383" s="208"/>
      <c r="H383" s="211" t="s">
        <v>21</v>
      </c>
      <c r="I383" s="212"/>
      <c r="J383" s="208"/>
      <c r="K383" s="208"/>
      <c r="L383" s="213"/>
      <c r="M383" s="214"/>
      <c r="N383" s="215"/>
      <c r="O383" s="215"/>
      <c r="P383" s="215"/>
      <c r="Q383" s="215"/>
      <c r="R383" s="215"/>
      <c r="S383" s="215"/>
      <c r="T383" s="216"/>
      <c r="AT383" s="217" t="s">
        <v>173</v>
      </c>
      <c r="AU383" s="217" t="s">
        <v>82</v>
      </c>
      <c r="AV383" s="11" t="s">
        <v>80</v>
      </c>
      <c r="AW383" s="11" t="s">
        <v>36</v>
      </c>
      <c r="AX383" s="11" t="s">
        <v>72</v>
      </c>
      <c r="AY383" s="217" t="s">
        <v>162</v>
      </c>
    </row>
    <row r="384" spans="2:65" s="12" customFormat="1">
      <c r="B384" s="218"/>
      <c r="C384" s="219"/>
      <c r="D384" s="204" t="s">
        <v>173</v>
      </c>
      <c r="E384" s="220" t="s">
        <v>21</v>
      </c>
      <c r="F384" s="221" t="s">
        <v>1300</v>
      </c>
      <c r="G384" s="219"/>
      <c r="H384" s="222">
        <v>102.6</v>
      </c>
      <c r="I384" s="223"/>
      <c r="J384" s="219"/>
      <c r="K384" s="219"/>
      <c r="L384" s="224"/>
      <c r="M384" s="225"/>
      <c r="N384" s="226"/>
      <c r="O384" s="226"/>
      <c r="P384" s="226"/>
      <c r="Q384" s="226"/>
      <c r="R384" s="226"/>
      <c r="S384" s="226"/>
      <c r="T384" s="227"/>
      <c r="AT384" s="228" t="s">
        <v>173</v>
      </c>
      <c r="AU384" s="228" t="s">
        <v>82</v>
      </c>
      <c r="AV384" s="12" t="s">
        <v>82</v>
      </c>
      <c r="AW384" s="12" t="s">
        <v>36</v>
      </c>
      <c r="AX384" s="12" t="s">
        <v>72</v>
      </c>
      <c r="AY384" s="228" t="s">
        <v>162</v>
      </c>
    </row>
    <row r="385" spans="2:65" s="13" customFormat="1">
      <c r="B385" s="229"/>
      <c r="C385" s="230"/>
      <c r="D385" s="231" t="s">
        <v>173</v>
      </c>
      <c r="E385" s="232" t="s">
        <v>21</v>
      </c>
      <c r="F385" s="233" t="s">
        <v>177</v>
      </c>
      <c r="G385" s="230"/>
      <c r="H385" s="234">
        <v>102.6</v>
      </c>
      <c r="I385" s="235"/>
      <c r="J385" s="230"/>
      <c r="K385" s="230"/>
      <c r="L385" s="236"/>
      <c r="M385" s="237"/>
      <c r="N385" s="238"/>
      <c r="O385" s="238"/>
      <c r="P385" s="238"/>
      <c r="Q385" s="238"/>
      <c r="R385" s="238"/>
      <c r="S385" s="238"/>
      <c r="T385" s="239"/>
      <c r="AT385" s="240" t="s">
        <v>173</v>
      </c>
      <c r="AU385" s="240" t="s">
        <v>82</v>
      </c>
      <c r="AV385" s="13" t="s">
        <v>169</v>
      </c>
      <c r="AW385" s="13" t="s">
        <v>36</v>
      </c>
      <c r="AX385" s="13" t="s">
        <v>80</v>
      </c>
      <c r="AY385" s="240" t="s">
        <v>162</v>
      </c>
    </row>
    <row r="386" spans="2:65" s="1" customFormat="1" ht="28.9" customHeight="1">
      <c r="B386" s="40"/>
      <c r="C386" s="192" t="s">
        <v>492</v>
      </c>
      <c r="D386" s="192" t="s">
        <v>164</v>
      </c>
      <c r="E386" s="193" t="s">
        <v>598</v>
      </c>
      <c r="F386" s="194" t="s">
        <v>599</v>
      </c>
      <c r="G386" s="195" t="s">
        <v>357</v>
      </c>
      <c r="H386" s="196">
        <v>132.85</v>
      </c>
      <c r="I386" s="197"/>
      <c r="J386" s="198">
        <f>ROUND(I386*H386,2)</f>
        <v>0</v>
      </c>
      <c r="K386" s="194" t="s">
        <v>168</v>
      </c>
      <c r="L386" s="60"/>
      <c r="M386" s="199" t="s">
        <v>21</v>
      </c>
      <c r="N386" s="200" t="s">
        <v>43</v>
      </c>
      <c r="O386" s="41"/>
      <c r="P386" s="201">
        <f>O386*H386</f>
        <v>0</v>
      </c>
      <c r="Q386" s="201">
        <v>0</v>
      </c>
      <c r="R386" s="201">
        <f>Q386*H386</f>
        <v>0</v>
      </c>
      <c r="S386" s="201">
        <v>0</v>
      </c>
      <c r="T386" s="202">
        <f>S386*H386</f>
        <v>0</v>
      </c>
      <c r="AR386" s="23" t="s">
        <v>169</v>
      </c>
      <c r="AT386" s="23" t="s">
        <v>164</v>
      </c>
      <c r="AU386" s="23" t="s">
        <v>82</v>
      </c>
      <c r="AY386" s="23" t="s">
        <v>162</v>
      </c>
      <c r="BE386" s="203">
        <f>IF(N386="základní",J386,0)</f>
        <v>0</v>
      </c>
      <c r="BF386" s="203">
        <f>IF(N386="snížená",J386,0)</f>
        <v>0</v>
      </c>
      <c r="BG386" s="203">
        <f>IF(N386="zákl. přenesená",J386,0)</f>
        <v>0</v>
      </c>
      <c r="BH386" s="203">
        <f>IF(N386="sníž. přenesená",J386,0)</f>
        <v>0</v>
      </c>
      <c r="BI386" s="203">
        <f>IF(N386="nulová",J386,0)</f>
        <v>0</v>
      </c>
      <c r="BJ386" s="23" t="s">
        <v>80</v>
      </c>
      <c r="BK386" s="203">
        <f>ROUND(I386*H386,2)</f>
        <v>0</v>
      </c>
      <c r="BL386" s="23" t="s">
        <v>169</v>
      </c>
      <c r="BM386" s="23" t="s">
        <v>1302</v>
      </c>
    </row>
    <row r="387" spans="2:65" s="1" customFormat="1" ht="256.5">
      <c r="B387" s="40"/>
      <c r="C387" s="62"/>
      <c r="D387" s="204" t="s">
        <v>171</v>
      </c>
      <c r="E387" s="62"/>
      <c r="F387" s="205" t="s">
        <v>601</v>
      </c>
      <c r="G387" s="62"/>
      <c r="H387" s="62"/>
      <c r="I387" s="162"/>
      <c r="J387" s="62"/>
      <c r="K387" s="62"/>
      <c r="L387" s="60"/>
      <c r="M387" s="206"/>
      <c r="N387" s="41"/>
      <c r="O387" s="41"/>
      <c r="P387" s="41"/>
      <c r="Q387" s="41"/>
      <c r="R387" s="41"/>
      <c r="S387" s="41"/>
      <c r="T387" s="77"/>
      <c r="AT387" s="23" t="s">
        <v>171</v>
      </c>
      <c r="AU387" s="23" t="s">
        <v>82</v>
      </c>
    </row>
    <row r="388" spans="2:65" s="11" customFormat="1">
      <c r="B388" s="207"/>
      <c r="C388" s="208"/>
      <c r="D388" s="204" t="s">
        <v>173</v>
      </c>
      <c r="E388" s="209" t="s">
        <v>21</v>
      </c>
      <c r="F388" s="210" t="s">
        <v>1223</v>
      </c>
      <c r="G388" s="208"/>
      <c r="H388" s="211" t="s">
        <v>21</v>
      </c>
      <c r="I388" s="212"/>
      <c r="J388" s="208"/>
      <c r="K388" s="208"/>
      <c r="L388" s="213"/>
      <c r="M388" s="214"/>
      <c r="N388" s="215"/>
      <c r="O388" s="215"/>
      <c r="P388" s="215"/>
      <c r="Q388" s="215"/>
      <c r="R388" s="215"/>
      <c r="S388" s="215"/>
      <c r="T388" s="216"/>
      <c r="AT388" s="217" t="s">
        <v>173</v>
      </c>
      <c r="AU388" s="217" t="s">
        <v>82</v>
      </c>
      <c r="AV388" s="11" t="s">
        <v>80</v>
      </c>
      <c r="AW388" s="11" t="s">
        <v>36</v>
      </c>
      <c r="AX388" s="11" t="s">
        <v>72</v>
      </c>
      <c r="AY388" s="217" t="s">
        <v>162</v>
      </c>
    </row>
    <row r="389" spans="2:65" s="11" customFormat="1">
      <c r="B389" s="207"/>
      <c r="C389" s="208"/>
      <c r="D389" s="204" t="s">
        <v>173</v>
      </c>
      <c r="E389" s="209" t="s">
        <v>21</v>
      </c>
      <c r="F389" s="210" t="s">
        <v>602</v>
      </c>
      <c r="G389" s="208"/>
      <c r="H389" s="211" t="s">
        <v>21</v>
      </c>
      <c r="I389" s="212"/>
      <c r="J389" s="208"/>
      <c r="K389" s="208"/>
      <c r="L389" s="213"/>
      <c r="M389" s="214"/>
      <c r="N389" s="215"/>
      <c r="O389" s="215"/>
      <c r="P389" s="215"/>
      <c r="Q389" s="215"/>
      <c r="R389" s="215"/>
      <c r="S389" s="215"/>
      <c r="T389" s="216"/>
      <c r="AT389" s="217" t="s">
        <v>173</v>
      </c>
      <c r="AU389" s="217" t="s">
        <v>82</v>
      </c>
      <c r="AV389" s="11" t="s">
        <v>80</v>
      </c>
      <c r="AW389" s="11" t="s">
        <v>36</v>
      </c>
      <c r="AX389" s="11" t="s">
        <v>72</v>
      </c>
      <c r="AY389" s="217" t="s">
        <v>162</v>
      </c>
    </row>
    <row r="390" spans="2:65" s="12" customFormat="1">
      <c r="B390" s="218"/>
      <c r="C390" s="219"/>
      <c r="D390" s="204" t="s">
        <v>173</v>
      </c>
      <c r="E390" s="220" t="s">
        <v>21</v>
      </c>
      <c r="F390" s="221" t="s">
        <v>1303</v>
      </c>
      <c r="G390" s="219"/>
      <c r="H390" s="222">
        <v>132.85</v>
      </c>
      <c r="I390" s="223"/>
      <c r="J390" s="219"/>
      <c r="K390" s="219"/>
      <c r="L390" s="224"/>
      <c r="M390" s="225"/>
      <c r="N390" s="226"/>
      <c r="O390" s="226"/>
      <c r="P390" s="226"/>
      <c r="Q390" s="226"/>
      <c r="R390" s="226"/>
      <c r="S390" s="226"/>
      <c r="T390" s="227"/>
      <c r="AT390" s="228" t="s">
        <v>173</v>
      </c>
      <c r="AU390" s="228" t="s">
        <v>82</v>
      </c>
      <c r="AV390" s="12" t="s">
        <v>82</v>
      </c>
      <c r="AW390" s="12" t="s">
        <v>36</v>
      </c>
      <c r="AX390" s="12" t="s">
        <v>72</v>
      </c>
      <c r="AY390" s="228" t="s">
        <v>162</v>
      </c>
    </row>
    <row r="391" spans="2:65" s="13" customFormat="1">
      <c r="B391" s="229"/>
      <c r="C391" s="230"/>
      <c r="D391" s="231" t="s">
        <v>173</v>
      </c>
      <c r="E391" s="232" t="s">
        <v>21</v>
      </c>
      <c r="F391" s="233" t="s">
        <v>177</v>
      </c>
      <c r="G391" s="230"/>
      <c r="H391" s="234">
        <v>132.85</v>
      </c>
      <c r="I391" s="235"/>
      <c r="J391" s="230"/>
      <c r="K391" s="230"/>
      <c r="L391" s="236"/>
      <c r="M391" s="237"/>
      <c r="N391" s="238"/>
      <c r="O391" s="238"/>
      <c r="P391" s="238"/>
      <c r="Q391" s="238"/>
      <c r="R391" s="238"/>
      <c r="S391" s="238"/>
      <c r="T391" s="239"/>
      <c r="AT391" s="240" t="s">
        <v>173</v>
      </c>
      <c r="AU391" s="240" t="s">
        <v>82</v>
      </c>
      <c r="AV391" s="13" t="s">
        <v>169</v>
      </c>
      <c r="AW391" s="13" t="s">
        <v>36</v>
      </c>
      <c r="AX391" s="13" t="s">
        <v>80</v>
      </c>
      <c r="AY391" s="240" t="s">
        <v>162</v>
      </c>
    </row>
    <row r="392" spans="2:65" s="1" customFormat="1" ht="40.15" customHeight="1">
      <c r="B392" s="40"/>
      <c r="C392" s="192" t="s">
        <v>498</v>
      </c>
      <c r="D392" s="192" t="s">
        <v>164</v>
      </c>
      <c r="E392" s="193" t="s">
        <v>605</v>
      </c>
      <c r="F392" s="194" t="s">
        <v>606</v>
      </c>
      <c r="G392" s="195" t="s">
        <v>357</v>
      </c>
      <c r="H392" s="196">
        <v>2524.15</v>
      </c>
      <c r="I392" s="197"/>
      <c r="J392" s="198">
        <f>ROUND(I392*H392,2)</f>
        <v>0</v>
      </c>
      <c r="K392" s="194" t="s">
        <v>168</v>
      </c>
      <c r="L392" s="60"/>
      <c r="M392" s="199" t="s">
        <v>21</v>
      </c>
      <c r="N392" s="200" t="s">
        <v>43</v>
      </c>
      <c r="O392" s="41"/>
      <c r="P392" s="201">
        <f>O392*H392</f>
        <v>0</v>
      </c>
      <c r="Q392" s="201">
        <v>0</v>
      </c>
      <c r="R392" s="201">
        <f>Q392*H392</f>
        <v>0</v>
      </c>
      <c r="S392" s="201">
        <v>0</v>
      </c>
      <c r="T392" s="202">
        <f>S392*H392</f>
        <v>0</v>
      </c>
      <c r="AR392" s="23" t="s">
        <v>169</v>
      </c>
      <c r="AT392" s="23" t="s">
        <v>164</v>
      </c>
      <c r="AU392" s="23" t="s">
        <v>82</v>
      </c>
      <c r="AY392" s="23" t="s">
        <v>162</v>
      </c>
      <c r="BE392" s="203">
        <f>IF(N392="základní",J392,0)</f>
        <v>0</v>
      </c>
      <c r="BF392" s="203">
        <f>IF(N392="snížená",J392,0)</f>
        <v>0</v>
      </c>
      <c r="BG392" s="203">
        <f>IF(N392="zákl. přenesená",J392,0)</f>
        <v>0</v>
      </c>
      <c r="BH392" s="203">
        <f>IF(N392="sníž. přenesená",J392,0)</f>
        <v>0</v>
      </c>
      <c r="BI392" s="203">
        <f>IF(N392="nulová",J392,0)</f>
        <v>0</v>
      </c>
      <c r="BJ392" s="23" t="s">
        <v>80</v>
      </c>
      <c r="BK392" s="203">
        <f>ROUND(I392*H392,2)</f>
        <v>0</v>
      </c>
      <c r="BL392" s="23" t="s">
        <v>169</v>
      </c>
      <c r="BM392" s="23" t="s">
        <v>1304</v>
      </c>
    </row>
    <row r="393" spans="2:65" s="1" customFormat="1" ht="256.5">
      <c r="B393" s="40"/>
      <c r="C393" s="62"/>
      <c r="D393" s="204" t="s">
        <v>171</v>
      </c>
      <c r="E393" s="62"/>
      <c r="F393" s="205" t="s">
        <v>601</v>
      </c>
      <c r="G393" s="62"/>
      <c r="H393" s="62"/>
      <c r="I393" s="162"/>
      <c r="J393" s="62"/>
      <c r="K393" s="62"/>
      <c r="L393" s="60"/>
      <c r="M393" s="206"/>
      <c r="N393" s="41"/>
      <c r="O393" s="41"/>
      <c r="P393" s="41"/>
      <c r="Q393" s="41"/>
      <c r="R393" s="41"/>
      <c r="S393" s="41"/>
      <c r="T393" s="77"/>
      <c r="AT393" s="23" t="s">
        <v>171</v>
      </c>
      <c r="AU393" s="23" t="s">
        <v>82</v>
      </c>
    </row>
    <row r="394" spans="2:65" s="11" customFormat="1">
      <c r="B394" s="207"/>
      <c r="C394" s="208"/>
      <c r="D394" s="204" t="s">
        <v>173</v>
      </c>
      <c r="E394" s="209" t="s">
        <v>21</v>
      </c>
      <c r="F394" s="210" t="s">
        <v>1223</v>
      </c>
      <c r="G394" s="208"/>
      <c r="H394" s="211" t="s">
        <v>21</v>
      </c>
      <c r="I394" s="212"/>
      <c r="J394" s="208"/>
      <c r="K394" s="208"/>
      <c r="L394" s="213"/>
      <c r="M394" s="214"/>
      <c r="N394" s="215"/>
      <c r="O394" s="215"/>
      <c r="P394" s="215"/>
      <c r="Q394" s="215"/>
      <c r="R394" s="215"/>
      <c r="S394" s="215"/>
      <c r="T394" s="216"/>
      <c r="AT394" s="217" t="s">
        <v>173</v>
      </c>
      <c r="AU394" s="217" t="s">
        <v>82</v>
      </c>
      <c r="AV394" s="11" t="s">
        <v>80</v>
      </c>
      <c r="AW394" s="11" t="s">
        <v>36</v>
      </c>
      <c r="AX394" s="11" t="s">
        <v>72</v>
      </c>
      <c r="AY394" s="217" t="s">
        <v>162</v>
      </c>
    </row>
    <row r="395" spans="2:65" s="11" customFormat="1">
      <c r="B395" s="207"/>
      <c r="C395" s="208"/>
      <c r="D395" s="204" t="s">
        <v>173</v>
      </c>
      <c r="E395" s="209" t="s">
        <v>21</v>
      </c>
      <c r="F395" s="210" t="s">
        <v>608</v>
      </c>
      <c r="G395" s="208"/>
      <c r="H395" s="211" t="s">
        <v>21</v>
      </c>
      <c r="I395" s="212"/>
      <c r="J395" s="208"/>
      <c r="K395" s="208"/>
      <c r="L395" s="213"/>
      <c r="M395" s="214"/>
      <c r="N395" s="215"/>
      <c r="O395" s="215"/>
      <c r="P395" s="215"/>
      <c r="Q395" s="215"/>
      <c r="R395" s="215"/>
      <c r="S395" s="215"/>
      <c r="T395" s="216"/>
      <c r="AT395" s="217" t="s">
        <v>173</v>
      </c>
      <c r="AU395" s="217" t="s">
        <v>82</v>
      </c>
      <c r="AV395" s="11" t="s">
        <v>80</v>
      </c>
      <c r="AW395" s="11" t="s">
        <v>36</v>
      </c>
      <c r="AX395" s="11" t="s">
        <v>72</v>
      </c>
      <c r="AY395" s="217" t="s">
        <v>162</v>
      </c>
    </row>
    <row r="396" spans="2:65" s="12" customFormat="1">
      <c r="B396" s="218"/>
      <c r="C396" s="219"/>
      <c r="D396" s="204" t="s">
        <v>173</v>
      </c>
      <c r="E396" s="220" t="s">
        <v>21</v>
      </c>
      <c r="F396" s="221" t="s">
        <v>1305</v>
      </c>
      <c r="G396" s="219"/>
      <c r="H396" s="222">
        <v>2524.15</v>
      </c>
      <c r="I396" s="223"/>
      <c r="J396" s="219"/>
      <c r="K396" s="219"/>
      <c r="L396" s="224"/>
      <c r="M396" s="225"/>
      <c r="N396" s="226"/>
      <c r="O396" s="226"/>
      <c r="P396" s="226"/>
      <c r="Q396" s="226"/>
      <c r="R396" s="226"/>
      <c r="S396" s="226"/>
      <c r="T396" s="227"/>
      <c r="AT396" s="228" t="s">
        <v>173</v>
      </c>
      <c r="AU396" s="228" t="s">
        <v>82</v>
      </c>
      <c r="AV396" s="12" t="s">
        <v>82</v>
      </c>
      <c r="AW396" s="12" t="s">
        <v>36</v>
      </c>
      <c r="AX396" s="12" t="s">
        <v>72</v>
      </c>
      <c r="AY396" s="228" t="s">
        <v>162</v>
      </c>
    </row>
    <row r="397" spans="2:65" s="13" customFormat="1">
      <c r="B397" s="229"/>
      <c r="C397" s="230"/>
      <c r="D397" s="231" t="s">
        <v>173</v>
      </c>
      <c r="E397" s="232" t="s">
        <v>21</v>
      </c>
      <c r="F397" s="233" t="s">
        <v>177</v>
      </c>
      <c r="G397" s="230"/>
      <c r="H397" s="234">
        <v>2524.15</v>
      </c>
      <c r="I397" s="235"/>
      <c r="J397" s="230"/>
      <c r="K397" s="230"/>
      <c r="L397" s="236"/>
      <c r="M397" s="237"/>
      <c r="N397" s="238"/>
      <c r="O397" s="238"/>
      <c r="P397" s="238"/>
      <c r="Q397" s="238"/>
      <c r="R397" s="238"/>
      <c r="S397" s="238"/>
      <c r="T397" s="239"/>
      <c r="AT397" s="240" t="s">
        <v>173</v>
      </c>
      <c r="AU397" s="240" t="s">
        <v>82</v>
      </c>
      <c r="AV397" s="13" t="s">
        <v>169</v>
      </c>
      <c r="AW397" s="13" t="s">
        <v>36</v>
      </c>
      <c r="AX397" s="13" t="s">
        <v>80</v>
      </c>
      <c r="AY397" s="240" t="s">
        <v>162</v>
      </c>
    </row>
    <row r="398" spans="2:65" s="1" customFormat="1" ht="20.45" customHeight="1">
      <c r="B398" s="40"/>
      <c r="C398" s="192" t="s">
        <v>505</v>
      </c>
      <c r="D398" s="192" t="s">
        <v>164</v>
      </c>
      <c r="E398" s="193" t="s">
        <v>610</v>
      </c>
      <c r="F398" s="194" t="s">
        <v>611</v>
      </c>
      <c r="G398" s="195" t="s">
        <v>357</v>
      </c>
      <c r="H398" s="196">
        <v>0.23699999999999999</v>
      </c>
      <c r="I398" s="197"/>
      <c r="J398" s="198">
        <f>ROUND(I398*H398,2)</f>
        <v>0</v>
      </c>
      <c r="K398" s="194" t="s">
        <v>21</v>
      </c>
      <c r="L398" s="60"/>
      <c r="M398" s="199" t="s">
        <v>21</v>
      </c>
      <c r="N398" s="200" t="s">
        <v>43</v>
      </c>
      <c r="O398" s="41"/>
      <c r="P398" s="201">
        <f>O398*H398</f>
        <v>0</v>
      </c>
      <c r="Q398" s="201">
        <v>0</v>
      </c>
      <c r="R398" s="201">
        <f>Q398*H398</f>
        <v>0</v>
      </c>
      <c r="S398" s="201">
        <v>0</v>
      </c>
      <c r="T398" s="202">
        <f>S398*H398</f>
        <v>0</v>
      </c>
      <c r="AR398" s="23" t="s">
        <v>169</v>
      </c>
      <c r="AT398" s="23" t="s">
        <v>164</v>
      </c>
      <c r="AU398" s="23" t="s">
        <v>82</v>
      </c>
      <c r="AY398" s="23" t="s">
        <v>162</v>
      </c>
      <c r="BE398" s="203">
        <f>IF(N398="základní",J398,0)</f>
        <v>0</v>
      </c>
      <c r="BF398" s="203">
        <f>IF(N398="snížená",J398,0)</f>
        <v>0</v>
      </c>
      <c r="BG398" s="203">
        <f>IF(N398="zákl. přenesená",J398,0)</f>
        <v>0</v>
      </c>
      <c r="BH398" s="203">
        <f>IF(N398="sníž. přenesená",J398,0)</f>
        <v>0</v>
      </c>
      <c r="BI398" s="203">
        <f>IF(N398="nulová",J398,0)</f>
        <v>0</v>
      </c>
      <c r="BJ398" s="23" t="s">
        <v>80</v>
      </c>
      <c r="BK398" s="203">
        <f>ROUND(I398*H398,2)</f>
        <v>0</v>
      </c>
      <c r="BL398" s="23" t="s">
        <v>169</v>
      </c>
      <c r="BM398" s="23" t="s">
        <v>1306</v>
      </c>
    </row>
    <row r="399" spans="2:65" s="1" customFormat="1" ht="40.5">
      <c r="B399" s="40"/>
      <c r="C399" s="62"/>
      <c r="D399" s="204" t="s">
        <v>486</v>
      </c>
      <c r="E399" s="62"/>
      <c r="F399" s="205" t="s">
        <v>613</v>
      </c>
      <c r="G399" s="62"/>
      <c r="H399" s="62"/>
      <c r="I399" s="162"/>
      <c r="J399" s="62"/>
      <c r="K399" s="62"/>
      <c r="L399" s="60"/>
      <c r="M399" s="206"/>
      <c r="N399" s="41"/>
      <c r="O399" s="41"/>
      <c r="P399" s="41"/>
      <c r="Q399" s="41"/>
      <c r="R399" s="41"/>
      <c r="S399" s="41"/>
      <c r="T399" s="77"/>
      <c r="AT399" s="23" t="s">
        <v>486</v>
      </c>
      <c r="AU399" s="23" t="s">
        <v>82</v>
      </c>
    </row>
    <row r="400" spans="2:65" s="11" customFormat="1">
      <c r="B400" s="207"/>
      <c r="C400" s="208"/>
      <c r="D400" s="204" t="s">
        <v>173</v>
      </c>
      <c r="E400" s="209" t="s">
        <v>21</v>
      </c>
      <c r="F400" s="210" t="s">
        <v>1223</v>
      </c>
      <c r="G400" s="208"/>
      <c r="H400" s="211" t="s">
        <v>21</v>
      </c>
      <c r="I400" s="212"/>
      <c r="J400" s="208"/>
      <c r="K400" s="208"/>
      <c r="L400" s="213"/>
      <c r="M400" s="214"/>
      <c r="N400" s="215"/>
      <c r="O400" s="215"/>
      <c r="P400" s="215"/>
      <c r="Q400" s="215"/>
      <c r="R400" s="215"/>
      <c r="S400" s="215"/>
      <c r="T400" s="216"/>
      <c r="AT400" s="217" t="s">
        <v>173</v>
      </c>
      <c r="AU400" s="217" t="s">
        <v>82</v>
      </c>
      <c r="AV400" s="11" t="s">
        <v>80</v>
      </c>
      <c r="AW400" s="11" t="s">
        <v>36</v>
      </c>
      <c r="AX400" s="11" t="s">
        <v>72</v>
      </c>
      <c r="AY400" s="217" t="s">
        <v>162</v>
      </c>
    </row>
    <row r="401" spans="2:65" s="11" customFormat="1">
      <c r="B401" s="207"/>
      <c r="C401" s="208"/>
      <c r="D401" s="204" t="s">
        <v>173</v>
      </c>
      <c r="E401" s="209" t="s">
        <v>21</v>
      </c>
      <c r="F401" s="210" t="s">
        <v>614</v>
      </c>
      <c r="G401" s="208"/>
      <c r="H401" s="211" t="s">
        <v>21</v>
      </c>
      <c r="I401" s="212"/>
      <c r="J401" s="208"/>
      <c r="K401" s="208"/>
      <c r="L401" s="213"/>
      <c r="M401" s="214"/>
      <c r="N401" s="215"/>
      <c r="O401" s="215"/>
      <c r="P401" s="215"/>
      <c r="Q401" s="215"/>
      <c r="R401" s="215"/>
      <c r="S401" s="215"/>
      <c r="T401" s="216"/>
      <c r="AT401" s="217" t="s">
        <v>173</v>
      </c>
      <c r="AU401" s="217" t="s">
        <v>82</v>
      </c>
      <c r="AV401" s="11" t="s">
        <v>80</v>
      </c>
      <c r="AW401" s="11" t="s">
        <v>36</v>
      </c>
      <c r="AX401" s="11" t="s">
        <v>72</v>
      </c>
      <c r="AY401" s="217" t="s">
        <v>162</v>
      </c>
    </row>
    <row r="402" spans="2:65" s="12" customFormat="1">
      <c r="B402" s="218"/>
      <c r="C402" s="219"/>
      <c r="D402" s="204" t="s">
        <v>173</v>
      </c>
      <c r="E402" s="220" t="s">
        <v>21</v>
      </c>
      <c r="F402" s="221" t="s">
        <v>1307</v>
      </c>
      <c r="G402" s="219"/>
      <c r="H402" s="222">
        <v>0.23699999999999999</v>
      </c>
      <c r="I402" s="223"/>
      <c r="J402" s="219"/>
      <c r="K402" s="219"/>
      <c r="L402" s="224"/>
      <c r="M402" s="225"/>
      <c r="N402" s="226"/>
      <c r="O402" s="226"/>
      <c r="P402" s="226"/>
      <c r="Q402" s="226"/>
      <c r="R402" s="226"/>
      <c r="S402" s="226"/>
      <c r="T402" s="227"/>
      <c r="AT402" s="228" t="s">
        <v>173</v>
      </c>
      <c r="AU402" s="228" t="s">
        <v>82</v>
      </c>
      <c r="AV402" s="12" t="s">
        <v>82</v>
      </c>
      <c r="AW402" s="12" t="s">
        <v>36</v>
      </c>
      <c r="AX402" s="12" t="s">
        <v>72</v>
      </c>
      <c r="AY402" s="228" t="s">
        <v>162</v>
      </c>
    </row>
    <row r="403" spans="2:65" s="13" customFormat="1">
      <c r="B403" s="229"/>
      <c r="C403" s="230"/>
      <c r="D403" s="204" t="s">
        <v>173</v>
      </c>
      <c r="E403" s="252" t="s">
        <v>21</v>
      </c>
      <c r="F403" s="253" t="s">
        <v>177</v>
      </c>
      <c r="G403" s="230"/>
      <c r="H403" s="254">
        <v>0.23699999999999999</v>
      </c>
      <c r="I403" s="235"/>
      <c r="J403" s="230"/>
      <c r="K403" s="230"/>
      <c r="L403" s="236"/>
      <c r="M403" s="237"/>
      <c r="N403" s="238"/>
      <c r="O403" s="238"/>
      <c r="P403" s="238"/>
      <c r="Q403" s="238"/>
      <c r="R403" s="238"/>
      <c r="S403" s="238"/>
      <c r="T403" s="239"/>
      <c r="AT403" s="240" t="s">
        <v>173</v>
      </c>
      <c r="AU403" s="240" t="s">
        <v>82</v>
      </c>
      <c r="AV403" s="13" t="s">
        <v>169</v>
      </c>
      <c r="AW403" s="13" t="s">
        <v>36</v>
      </c>
      <c r="AX403" s="13" t="s">
        <v>80</v>
      </c>
      <c r="AY403" s="240" t="s">
        <v>162</v>
      </c>
    </row>
    <row r="404" spans="2:65" s="10" customFormat="1" ht="29.85" customHeight="1">
      <c r="B404" s="175"/>
      <c r="C404" s="176"/>
      <c r="D404" s="189" t="s">
        <v>71</v>
      </c>
      <c r="E404" s="190" t="s">
        <v>616</v>
      </c>
      <c r="F404" s="190" t="s">
        <v>617</v>
      </c>
      <c r="G404" s="176"/>
      <c r="H404" s="176"/>
      <c r="I404" s="179"/>
      <c r="J404" s="191">
        <f>BK404</f>
        <v>0</v>
      </c>
      <c r="K404" s="176"/>
      <c r="L404" s="181"/>
      <c r="M404" s="182"/>
      <c r="N404" s="183"/>
      <c r="O404" s="183"/>
      <c r="P404" s="184">
        <f>SUM(P405:P406)</f>
        <v>0</v>
      </c>
      <c r="Q404" s="183"/>
      <c r="R404" s="184">
        <f>SUM(R405:R406)</f>
        <v>0</v>
      </c>
      <c r="S404" s="183"/>
      <c r="T404" s="185">
        <f>SUM(T405:T406)</f>
        <v>0</v>
      </c>
      <c r="AR404" s="186" t="s">
        <v>80</v>
      </c>
      <c r="AT404" s="187" t="s">
        <v>71</v>
      </c>
      <c r="AU404" s="187" t="s">
        <v>80</v>
      </c>
      <c r="AY404" s="186" t="s">
        <v>162</v>
      </c>
      <c r="BK404" s="188">
        <f>SUM(BK405:BK406)</f>
        <v>0</v>
      </c>
    </row>
    <row r="405" spans="2:65" s="1" customFormat="1" ht="20.45" customHeight="1">
      <c r="B405" s="40"/>
      <c r="C405" s="192" t="s">
        <v>510</v>
      </c>
      <c r="D405" s="192" t="s">
        <v>164</v>
      </c>
      <c r="E405" s="193" t="s">
        <v>618</v>
      </c>
      <c r="F405" s="194" t="s">
        <v>619</v>
      </c>
      <c r="G405" s="195" t="s">
        <v>357</v>
      </c>
      <c r="H405" s="196">
        <v>172.09700000000001</v>
      </c>
      <c r="I405" s="197"/>
      <c r="J405" s="198">
        <f>ROUND(I405*H405,2)</f>
        <v>0</v>
      </c>
      <c r="K405" s="194" t="s">
        <v>168</v>
      </c>
      <c r="L405" s="60"/>
      <c r="M405" s="199" t="s">
        <v>21</v>
      </c>
      <c r="N405" s="200" t="s">
        <v>43</v>
      </c>
      <c r="O405" s="41"/>
      <c r="P405" s="201">
        <f>O405*H405</f>
        <v>0</v>
      </c>
      <c r="Q405" s="201">
        <v>0</v>
      </c>
      <c r="R405" s="201">
        <f>Q405*H405</f>
        <v>0</v>
      </c>
      <c r="S405" s="201">
        <v>0</v>
      </c>
      <c r="T405" s="202">
        <f>S405*H405</f>
        <v>0</v>
      </c>
      <c r="AR405" s="23" t="s">
        <v>169</v>
      </c>
      <c r="AT405" s="23" t="s">
        <v>164</v>
      </c>
      <c r="AU405" s="23" t="s">
        <v>82</v>
      </c>
      <c r="AY405" s="23" t="s">
        <v>162</v>
      </c>
      <c r="BE405" s="203">
        <f>IF(N405="základní",J405,0)</f>
        <v>0</v>
      </c>
      <c r="BF405" s="203">
        <f>IF(N405="snížená",J405,0)</f>
        <v>0</v>
      </c>
      <c r="BG405" s="203">
        <f>IF(N405="zákl. přenesená",J405,0)</f>
        <v>0</v>
      </c>
      <c r="BH405" s="203">
        <f>IF(N405="sníž. přenesená",J405,0)</f>
        <v>0</v>
      </c>
      <c r="BI405" s="203">
        <f>IF(N405="nulová",J405,0)</f>
        <v>0</v>
      </c>
      <c r="BJ405" s="23" t="s">
        <v>80</v>
      </c>
      <c r="BK405" s="203">
        <f>ROUND(I405*H405,2)</f>
        <v>0</v>
      </c>
      <c r="BL405" s="23" t="s">
        <v>169</v>
      </c>
      <c r="BM405" s="23" t="s">
        <v>1308</v>
      </c>
    </row>
    <row r="406" spans="2:65" s="1" customFormat="1" ht="27">
      <c r="B406" s="40"/>
      <c r="C406" s="62"/>
      <c r="D406" s="204" t="s">
        <v>171</v>
      </c>
      <c r="E406" s="62"/>
      <c r="F406" s="205" t="s">
        <v>621</v>
      </c>
      <c r="G406" s="62"/>
      <c r="H406" s="62"/>
      <c r="I406" s="162"/>
      <c r="J406" s="62"/>
      <c r="K406" s="62"/>
      <c r="L406" s="60"/>
      <c r="M406" s="206"/>
      <c r="N406" s="41"/>
      <c r="O406" s="41"/>
      <c r="P406" s="41"/>
      <c r="Q406" s="41"/>
      <c r="R406" s="41"/>
      <c r="S406" s="41"/>
      <c r="T406" s="77"/>
      <c r="AT406" s="23" t="s">
        <v>171</v>
      </c>
      <c r="AU406" s="23" t="s">
        <v>82</v>
      </c>
    </row>
    <row r="407" spans="2:65" s="10" customFormat="1" ht="37.35" customHeight="1">
      <c r="B407" s="175"/>
      <c r="C407" s="176"/>
      <c r="D407" s="177" t="s">
        <v>71</v>
      </c>
      <c r="E407" s="178" t="s">
        <v>622</v>
      </c>
      <c r="F407" s="178" t="s">
        <v>623</v>
      </c>
      <c r="G407" s="176"/>
      <c r="H407" s="176"/>
      <c r="I407" s="179"/>
      <c r="J407" s="180">
        <f>BK407</f>
        <v>0</v>
      </c>
      <c r="K407" s="176"/>
      <c r="L407" s="181"/>
      <c r="M407" s="182"/>
      <c r="N407" s="183"/>
      <c r="O407" s="183"/>
      <c r="P407" s="184">
        <f>P408</f>
        <v>0</v>
      </c>
      <c r="Q407" s="183"/>
      <c r="R407" s="184">
        <f>R408</f>
        <v>0.23652000000000001</v>
      </c>
      <c r="S407" s="183"/>
      <c r="T407" s="185">
        <f>T408</f>
        <v>0.49274999999999997</v>
      </c>
      <c r="AR407" s="186" t="s">
        <v>82</v>
      </c>
      <c r="AT407" s="187" t="s">
        <v>71</v>
      </c>
      <c r="AU407" s="187" t="s">
        <v>72</v>
      </c>
      <c r="AY407" s="186" t="s">
        <v>162</v>
      </c>
      <c r="BK407" s="188">
        <f>BK408</f>
        <v>0</v>
      </c>
    </row>
    <row r="408" spans="2:65" s="10" customFormat="1" ht="19.899999999999999" customHeight="1">
      <c r="B408" s="175"/>
      <c r="C408" s="176"/>
      <c r="D408" s="189" t="s">
        <v>71</v>
      </c>
      <c r="E408" s="190" t="s">
        <v>624</v>
      </c>
      <c r="F408" s="190" t="s">
        <v>625</v>
      </c>
      <c r="G408" s="176"/>
      <c r="H408" s="176"/>
      <c r="I408" s="179"/>
      <c r="J408" s="191">
        <f>BK408</f>
        <v>0</v>
      </c>
      <c r="K408" s="176"/>
      <c r="L408" s="181"/>
      <c r="M408" s="182"/>
      <c r="N408" s="183"/>
      <c r="O408" s="183"/>
      <c r="P408" s="184">
        <f>SUM(P409:P433)</f>
        <v>0</v>
      </c>
      <c r="Q408" s="183"/>
      <c r="R408" s="184">
        <f>SUM(R409:R433)</f>
        <v>0.23652000000000001</v>
      </c>
      <c r="S408" s="183"/>
      <c r="T408" s="185">
        <f>SUM(T409:T433)</f>
        <v>0.49274999999999997</v>
      </c>
      <c r="AR408" s="186" t="s">
        <v>82</v>
      </c>
      <c r="AT408" s="187" t="s">
        <v>71</v>
      </c>
      <c r="AU408" s="187" t="s">
        <v>80</v>
      </c>
      <c r="AY408" s="186" t="s">
        <v>162</v>
      </c>
      <c r="BK408" s="188">
        <f>SUM(BK409:BK433)</f>
        <v>0</v>
      </c>
    </row>
    <row r="409" spans="2:65" s="1" customFormat="1" ht="20.45" customHeight="1">
      <c r="B409" s="40"/>
      <c r="C409" s="192" t="s">
        <v>517</v>
      </c>
      <c r="D409" s="192" t="s">
        <v>164</v>
      </c>
      <c r="E409" s="193" t="s">
        <v>627</v>
      </c>
      <c r="F409" s="194" t="s">
        <v>628</v>
      </c>
      <c r="G409" s="195" t="s">
        <v>260</v>
      </c>
      <c r="H409" s="196">
        <v>109.5</v>
      </c>
      <c r="I409" s="197"/>
      <c r="J409" s="198">
        <f>ROUND(I409*H409,2)</f>
        <v>0</v>
      </c>
      <c r="K409" s="194" t="s">
        <v>168</v>
      </c>
      <c r="L409" s="60"/>
      <c r="M409" s="199" t="s">
        <v>21</v>
      </c>
      <c r="N409" s="200" t="s">
        <v>43</v>
      </c>
      <c r="O409" s="41"/>
      <c r="P409" s="201">
        <f>O409*H409</f>
        <v>0</v>
      </c>
      <c r="Q409" s="201">
        <v>0</v>
      </c>
      <c r="R409" s="201">
        <f>Q409*H409</f>
        <v>0</v>
      </c>
      <c r="S409" s="201">
        <v>4.4999999999999997E-3</v>
      </c>
      <c r="T409" s="202">
        <f>S409*H409</f>
        <v>0.49274999999999997</v>
      </c>
      <c r="AR409" s="23" t="s">
        <v>271</v>
      </c>
      <c r="AT409" s="23" t="s">
        <v>164</v>
      </c>
      <c r="AU409" s="23" t="s">
        <v>82</v>
      </c>
      <c r="AY409" s="23" t="s">
        <v>162</v>
      </c>
      <c r="BE409" s="203">
        <f>IF(N409="základní",J409,0)</f>
        <v>0</v>
      </c>
      <c r="BF409" s="203">
        <f>IF(N409="snížená",J409,0)</f>
        <v>0</v>
      </c>
      <c r="BG409" s="203">
        <f>IF(N409="zákl. přenesená",J409,0)</f>
        <v>0</v>
      </c>
      <c r="BH409" s="203">
        <f>IF(N409="sníž. přenesená",J409,0)</f>
        <v>0</v>
      </c>
      <c r="BI409" s="203">
        <f>IF(N409="nulová",J409,0)</f>
        <v>0</v>
      </c>
      <c r="BJ409" s="23" t="s">
        <v>80</v>
      </c>
      <c r="BK409" s="203">
        <f>ROUND(I409*H409,2)</f>
        <v>0</v>
      </c>
      <c r="BL409" s="23" t="s">
        <v>271</v>
      </c>
      <c r="BM409" s="23" t="s">
        <v>1309</v>
      </c>
    </row>
    <row r="410" spans="2:65" s="1" customFormat="1" ht="40.5">
      <c r="B410" s="40"/>
      <c r="C410" s="62"/>
      <c r="D410" s="204" t="s">
        <v>171</v>
      </c>
      <c r="E410" s="62"/>
      <c r="F410" s="205" t="s">
        <v>630</v>
      </c>
      <c r="G410" s="62"/>
      <c r="H410" s="62"/>
      <c r="I410" s="162"/>
      <c r="J410" s="62"/>
      <c r="K410" s="62"/>
      <c r="L410" s="60"/>
      <c r="M410" s="206"/>
      <c r="N410" s="41"/>
      <c r="O410" s="41"/>
      <c r="P410" s="41"/>
      <c r="Q410" s="41"/>
      <c r="R410" s="41"/>
      <c r="S410" s="41"/>
      <c r="T410" s="77"/>
      <c r="AT410" s="23" t="s">
        <v>171</v>
      </c>
      <c r="AU410" s="23" t="s">
        <v>82</v>
      </c>
    </row>
    <row r="411" spans="2:65" s="11" customFormat="1">
      <c r="B411" s="207"/>
      <c r="C411" s="208"/>
      <c r="D411" s="204" t="s">
        <v>173</v>
      </c>
      <c r="E411" s="209" t="s">
        <v>21</v>
      </c>
      <c r="F411" s="210" t="s">
        <v>1223</v>
      </c>
      <c r="G411" s="208"/>
      <c r="H411" s="211" t="s">
        <v>21</v>
      </c>
      <c r="I411" s="212"/>
      <c r="J411" s="208"/>
      <c r="K411" s="208"/>
      <c r="L411" s="213"/>
      <c r="M411" s="214"/>
      <c r="N411" s="215"/>
      <c r="O411" s="215"/>
      <c r="P411" s="215"/>
      <c r="Q411" s="215"/>
      <c r="R411" s="215"/>
      <c r="S411" s="215"/>
      <c r="T411" s="216"/>
      <c r="AT411" s="217" t="s">
        <v>173</v>
      </c>
      <c r="AU411" s="217" t="s">
        <v>82</v>
      </c>
      <c r="AV411" s="11" t="s">
        <v>80</v>
      </c>
      <c r="AW411" s="11" t="s">
        <v>36</v>
      </c>
      <c r="AX411" s="11" t="s">
        <v>72</v>
      </c>
      <c r="AY411" s="217" t="s">
        <v>162</v>
      </c>
    </row>
    <row r="412" spans="2:65" s="11" customFormat="1">
      <c r="B412" s="207"/>
      <c r="C412" s="208"/>
      <c r="D412" s="204" t="s">
        <v>173</v>
      </c>
      <c r="E412" s="209" t="s">
        <v>21</v>
      </c>
      <c r="F412" s="210" t="s">
        <v>631</v>
      </c>
      <c r="G412" s="208"/>
      <c r="H412" s="211" t="s">
        <v>21</v>
      </c>
      <c r="I412" s="212"/>
      <c r="J412" s="208"/>
      <c r="K412" s="208"/>
      <c r="L412" s="213"/>
      <c r="M412" s="214"/>
      <c r="N412" s="215"/>
      <c r="O412" s="215"/>
      <c r="P412" s="215"/>
      <c r="Q412" s="215"/>
      <c r="R412" s="215"/>
      <c r="S412" s="215"/>
      <c r="T412" s="216"/>
      <c r="AT412" s="217" t="s">
        <v>173</v>
      </c>
      <c r="AU412" s="217" t="s">
        <v>82</v>
      </c>
      <c r="AV412" s="11" t="s">
        <v>80</v>
      </c>
      <c r="AW412" s="11" t="s">
        <v>36</v>
      </c>
      <c r="AX412" s="11" t="s">
        <v>72</v>
      </c>
      <c r="AY412" s="217" t="s">
        <v>162</v>
      </c>
    </row>
    <row r="413" spans="2:65" s="11" customFormat="1">
      <c r="B413" s="207"/>
      <c r="C413" s="208"/>
      <c r="D413" s="204" t="s">
        <v>173</v>
      </c>
      <c r="E413" s="209" t="s">
        <v>21</v>
      </c>
      <c r="F413" s="210" t="s">
        <v>210</v>
      </c>
      <c r="G413" s="208"/>
      <c r="H413" s="211" t="s">
        <v>21</v>
      </c>
      <c r="I413" s="212"/>
      <c r="J413" s="208"/>
      <c r="K413" s="208"/>
      <c r="L413" s="213"/>
      <c r="M413" s="214"/>
      <c r="N413" s="215"/>
      <c r="O413" s="215"/>
      <c r="P413" s="215"/>
      <c r="Q413" s="215"/>
      <c r="R413" s="215"/>
      <c r="S413" s="215"/>
      <c r="T413" s="216"/>
      <c r="AT413" s="217" t="s">
        <v>173</v>
      </c>
      <c r="AU413" s="217" t="s">
        <v>82</v>
      </c>
      <c r="AV413" s="11" t="s">
        <v>80</v>
      </c>
      <c r="AW413" s="11" t="s">
        <v>36</v>
      </c>
      <c r="AX413" s="11" t="s">
        <v>72</v>
      </c>
      <c r="AY413" s="217" t="s">
        <v>162</v>
      </c>
    </row>
    <row r="414" spans="2:65" s="12" customFormat="1">
      <c r="B414" s="218"/>
      <c r="C414" s="219"/>
      <c r="D414" s="204" t="s">
        <v>173</v>
      </c>
      <c r="E414" s="220" t="s">
        <v>21</v>
      </c>
      <c r="F414" s="221" t="s">
        <v>211</v>
      </c>
      <c r="G414" s="219"/>
      <c r="H414" s="222">
        <v>56.25</v>
      </c>
      <c r="I414" s="223"/>
      <c r="J414" s="219"/>
      <c r="K414" s="219"/>
      <c r="L414" s="224"/>
      <c r="M414" s="225"/>
      <c r="N414" s="226"/>
      <c r="O414" s="226"/>
      <c r="P414" s="226"/>
      <c r="Q414" s="226"/>
      <c r="R414" s="226"/>
      <c r="S414" s="226"/>
      <c r="T414" s="227"/>
      <c r="AT414" s="228" t="s">
        <v>173</v>
      </c>
      <c r="AU414" s="228" t="s">
        <v>82</v>
      </c>
      <c r="AV414" s="12" t="s">
        <v>82</v>
      </c>
      <c r="AW414" s="12" t="s">
        <v>36</v>
      </c>
      <c r="AX414" s="12" t="s">
        <v>72</v>
      </c>
      <c r="AY414" s="228" t="s">
        <v>162</v>
      </c>
    </row>
    <row r="415" spans="2:65" s="11" customFormat="1">
      <c r="B415" s="207"/>
      <c r="C415" s="208"/>
      <c r="D415" s="204" t="s">
        <v>173</v>
      </c>
      <c r="E415" s="209" t="s">
        <v>21</v>
      </c>
      <c r="F415" s="210" t="s">
        <v>212</v>
      </c>
      <c r="G415" s="208"/>
      <c r="H415" s="211" t="s">
        <v>21</v>
      </c>
      <c r="I415" s="212"/>
      <c r="J415" s="208"/>
      <c r="K415" s="208"/>
      <c r="L415" s="213"/>
      <c r="M415" s="214"/>
      <c r="N415" s="215"/>
      <c r="O415" s="215"/>
      <c r="P415" s="215"/>
      <c r="Q415" s="215"/>
      <c r="R415" s="215"/>
      <c r="S415" s="215"/>
      <c r="T415" s="216"/>
      <c r="AT415" s="217" t="s">
        <v>173</v>
      </c>
      <c r="AU415" s="217" t="s">
        <v>82</v>
      </c>
      <c r="AV415" s="11" t="s">
        <v>80</v>
      </c>
      <c r="AW415" s="11" t="s">
        <v>36</v>
      </c>
      <c r="AX415" s="11" t="s">
        <v>72</v>
      </c>
      <c r="AY415" s="217" t="s">
        <v>162</v>
      </c>
    </row>
    <row r="416" spans="2:65" s="12" customFormat="1">
      <c r="B416" s="218"/>
      <c r="C416" s="219"/>
      <c r="D416" s="204" t="s">
        <v>173</v>
      </c>
      <c r="E416" s="220" t="s">
        <v>21</v>
      </c>
      <c r="F416" s="221" t="s">
        <v>213</v>
      </c>
      <c r="G416" s="219"/>
      <c r="H416" s="222">
        <v>53.25</v>
      </c>
      <c r="I416" s="223"/>
      <c r="J416" s="219"/>
      <c r="K416" s="219"/>
      <c r="L416" s="224"/>
      <c r="M416" s="225"/>
      <c r="N416" s="226"/>
      <c r="O416" s="226"/>
      <c r="P416" s="226"/>
      <c r="Q416" s="226"/>
      <c r="R416" s="226"/>
      <c r="S416" s="226"/>
      <c r="T416" s="227"/>
      <c r="AT416" s="228" t="s">
        <v>173</v>
      </c>
      <c r="AU416" s="228" t="s">
        <v>82</v>
      </c>
      <c r="AV416" s="12" t="s">
        <v>82</v>
      </c>
      <c r="AW416" s="12" t="s">
        <v>36</v>
      </c>
      <c r="AX416" s="12" t="s">
        <v>72</v>
      </c>
      <c r="AY416" s="228" t="s">
        <v>162</v>
      </c>
    </row>
    <row r="417" spans="2:65" s="13" customFormat="1">
      <c r="B417" s="229"/>
      <c r="C417" s="230"/>
      <c r="D417" s="231" t="s">
        <v>173</v>
      </c>
      <c r="E417" s="232" t="s">
        <v>21</v>
      </c>
      <c r="F417" s="233" t="s">
        <v>177</v>
      </c>
      <c r="G417" s="230"/>
      <c r="H417" s="234">
        <v>109.5</v>
      </c>
      <c r="I417" s="235"/>
      <c r="J417" s="230"/>
      <c r="K417" s="230"/>
      <c r="L417" s="236"/>
      <c r="M417" s="237"/>
      <c r="N417" s="238"/>
      <c r="O417" s="238"/>
      <c r="P417" s="238"/>
      <c r="Q417" s="238"/>
      <c r="R417" s="238"/>
      <c r="S417" s="238"/>
      <c r="T417" s="239"/>
      <c r="AT417" s="240" t="s">
        <v>173</v>
      </c>
      <c r="AU417" s="240" t="s">
        <v>82</v>
      </c>
      <c r="AV417" s="13" t="s">
        <v>169</v>
      </c>
      <c r="AW417" s="13" t="s">
        <v>36</v>
      </c>
      <c r="AX417" s="13" t="s">
        <v>80</v>
      </c>
      <c r="AY417" s="240" t="s">
        <v>162</v>
      </c>
    </row>
    <row r="418" spans="2:65" s="1" customFormat="1" ht="28.9" customHeight="1">
      <c r="B418" s="40"/>
      <c r="C418" s="192" t="s">
        <v>523</v>
      </c>
      <c r="D418" s="192" t="s">
        <v>164</v>
      </c>
      <c r="E418" s="193" t="s">
        <v>635</v>
      </c>
      <c r="F418" s="194" t="s">
        <v>636</v>
      </c>
      <c r="G418" s="195" t="s">
        <v>260</v>
      </c>
      <c r="H418" s="196">
        <v>109.5</v>
      </c>
      <c r="I418" s="197"/>
      <c r="J418" s="198">
        <f>ROUND(I418*H418,2)</f>
        <v>0</v>
      </c>
      <c r="K418" s="194" t="s">
        <v>168</v>
      </c>
      <c r="L418" s="60"/>
      <c r="M418" s="199" t="s">
        <v>21</v>
      </c>
      <c r="N418" s="200" t="s">
        <v>43</v>
      </c>
      <c r="O418" s="41"/>
      <c r="P418" s="201">
        <f>O418*H418</f>
        <v>0</v>
      </c>
      <c r="Q418" s="201">
        <v>0</v>
      </c>
      <c r="R418" s="201">
        <f>Q418*H418</f>
        <v>0</v>
      </c>
      <c r="S418" s="201">
        <v>0</v>
      </c>
      <c r="T418" s="202">
        <f>S418*H418</f>
        <v>0</v>
      </c>
      <c r="AR418" s="23" t="s">
        <v>271</v>
      </c>
      <c r="AT418" s="23" t="s">
        <v>164</v>
      </c>
      <c r="AU418" s="23" t="s">
        <v>82</v>
      </c>
      <c r="AY418" s="23" t="s">
        <v>162</v>
      </c>
      <c r="BE418" s="203">
        <f>IF(N418="základní",J418,0)</f>
        <v>0</v>
      </c>
      <c r="BF418" s="203">
        <f>IF(N418="snížená",J418,0)</f>
        <v>0</v>
      </c>
      <c r="BG418" s="203">
        <f>IF(N418="zákl. přenesená",J418,0)</f>
        <v>0</v>
      </c>
      <c r="BH418" s="203">
        <f>IF(N418="sníž. přenesená",J418,0)</f>
        <v>0</v>
      </c>
      <c r="BI418" s="203">
        <f>IF(N418="nulová",J418,0)</f>
        <v>0</v>
      </c>
      <c r="BJ418" s="23" t="s">
        <v>80</v>
      </c>
      <c r="BK418" s="203">
        <f>ROUND(I418*H418,2)</f>
        <v>0</v>
      </c>
      <c r="BL418" s="23" t="s">
        <v>271</v>
      </c>
      <c r="BM418" s="23" t="s">
        <v>1310</v>
      </c>
    </row>
    <row r="419" spans="2:65" s="1" customFormat="1" ht="54">
      <c r="B419" s="40"/>
      <c r="C419" s="62"/>
      <c r="D419" s="204" t="s">
        <v>171</v>
      </c>
      <c r="E419" s="62"/>
      <c r="F419" s="205" t="s">
        <v>638</v>
      </c>
      <c r="G419" s="62"/>
      <c r="H419" s="62"/>
      <c r="I419" s="162"/>
      <c r="J419" s="62"/>
      <c r="K419" s="62"/>
      <c r="L419" s="60"/>
      <c r="M419" s="206"/>
      <c r="N419" s="41"/>
      <c r="O419" s="41"/>
      <c r="P419" s="41"/>
      <c r="Q419" s="41"/>
      <c r="R419" s="41"/>
      <c r="S419" s="41"/>
      <c r="T419" s="77"/>
      <c r="AT419" s="23" t="s">
        <v>171</v>
      </c>
      <c r="AU419" s="23" t="s">
        <v>82</v>
      </c>
    </row>
    <row r="420" spans="2:65" s="11" customFormat="1">
      <c r="B420" s="207"/>
      <c r="C420" s="208"/>
      <c r="D420" s="204" t="s">
        <v>173</v>
      </c>
      <c r="E420" s="209" t="s">
        <v>21</v>
      </c>
      <c r="F420" s="210" t="s">
        <v>1223</v>
      </c>
      <c r="G420" s="208"/>
      <c r="H420" s="211" t="s">
        <v>21</v>
      </c>
      <c r="I420" s="212"/>
      <c r="J420" s="208"/>
      <c r="K420" s="208"/>
      <c r="L420" s="213"/>
      <c r="M420" s="214"/>
      <c r="N420" s="215"/>
      <c r="O420" s="215"/>
      <c r="P420" s="215"/>
      <c r="Q420" s="215"/>
      <c r="R420" s="215"/>
      <c r="S420" s="215"/>
      <c r="T420" s="216"/>
      <c r="AT420" s="217" t="s">
        <v>173</v>
      </c>
      <c r="AU420" s="217" t="s">
        <v>82</v>
      </c>
      <c r="AV420" s="11" t="s">
        <v>80</v>
      </c>
      <c r="AW420" s="11" t="s">
        <v>36</v>
      </c>
      <c r="AX420" s="11" t="s">
        <v>72</v>
      </c>
      <c r="AY420" s="217" t="s">
        <v>162</v>
      </c>
    </row>
    <row r="421" spans="2:65" s="11" customFormat="1">
      <c r="B421" s="207"/>
      <c r="C421" s="208"/>
      <c r="D421" s="204" t="s">
        <v>173</v>
      </c>
      <c r="E421" s="209" t="s">
        <v>21</v>
      </c>
      <c r="F421" s="210" t="s">
        <v>639</v>
      </c>
      <c r="G421" s="208"/>
      <c r="H421" s="211" t="s">
        <v>21</v>
      </c>
      <c r="I421" s="212"/>
      <c r="J421" s="208"/>
      <c r="K421" s="208"/>
      <c r="L421" s="213"/>
      <c r="M421" s="214"/>
      <c r="N421" s="215"/>
      <c r="O421" s="215"/>
      <c r="P421" s="215"/>
      <c r="Q421" s="215"/>
      <c r="R421" s="215"/>
      <c r="S421" s="215"/>
      <c r="T421" s="216"/>
      <c r="AT421" s="217" t="s">
        <v>173</v>
      </c>
      <c r="AU421" s="217" t="s">
        <v>82</v>
      </c>
      <c r="AV421" s="11" t="s">
        <v>80</v>
      </c>
      <c r="AW421" s="11" t="s">
        <v>36</v>
      </c>
      <c r="AX421" s="11" t="s">
        <v>72</v>
      </c>
      <c r="AY421" s="217" t="s">
        <v>162</v>
      </c>
    </row>
    <row r="422" spans="2:65" s="11" customFormat="1">
      <c r="B422" s="207"/>
      <c r="C422" s="208"/>
      <c r="D422" s="204" t="s">
        <v>173</v>
      </c>
      <c r="E422" s="209" t="s">
        <v>21</v>
      </c>
      <c r="F422" s="210" t="s">
        <v>210</v>
      </c>
      <c r="G422" s="208"/>
      <c r="H422" s="211" t="s">
        <v>21</v>
      </c>
      <c r="I422" s="212"/>
      <c r="J422" s="208"/>
      <c r="K422" s="208"/>
      <c r="L422" s="213"/>
      <c r="M422" s="214"/>
      <c r="N422" s="215"/>
      <c r="O422" s="215"/>
      <c r="P422" s="215"/>
      <c r="Q422" s="215"/>
      <c r="R422" s="215"/>
      <c r="S422" s="215"/>
      <c r="T422" s="216"/>
      <c r="AT422" s="217" t="s">
        <v>173</v>
      </c>
      <c r="AU422" s="217" t="s">
        <v>82</v>
      </c>
      <c r="AV422" s="11" t="s">
        <v>80</v>
      </c>
      <c r="AW422" s="11" t="s">
        <v>36</v>
      </c>
      <c r="AX422" s="11" t="s">
        <v>72</v>
      </c>
      <c r="AY422" s="217" t="s">
        <v>162</v>
      </c>
    </row>
    <row r="423" spans="2:65" s="12" customFormat="1">
      <c r="B423" s="218"/>
      <c r="C423" s="219"/>
      <c r="D423" s="204" t="s">
        <v>173</v>
      </c>
      <c r="E423" s="220" t="s">
        <v>21</v>
      </c>
      <c r="F423" s="221" t="s">
        <v>211</v>
      </c>
      <c r="G423" s="219"/>
      <c r="H423" s="222">
        <v>56.25</v>
      </c>
      <c r="I423" s="223"/>
      <c r="J423" s="219"/>
      <c r="K423" s="219"/>
      <c r="L423" s="224"/>
      <c r="M423" s="225"/>
      <c r="N423" s="226"/>
      <c r="O423" s="226"/>
      <c r="P423" s="226"/>
      <c r="Q423" s="226"/>
      <c r="R423" s="226"/>
      <c r="S423" s="226"/>
      <c r="T423" s="227"/>
      <c r="AT423" s="228" t="s">
        <v>173</v>
      </c>
      <c r="AU423" s="228" t="s">
        <v>82</v>
      </c>
      <c r="AV423" s="12" t="s">
        <v>82</v>
      </c>
      <c r="AW423" s="12" t="s">
        <v>36</v>
      </c>
      <c r="AX423" s="12" t="s">
        <v>72</v>
      </c>
      <c r="AY423" s="228" t="s">
        <v>162</v>
      </c>
    </row>
    <row r="424" spans="2:65" s="11" customFormat="1">
      <c r="B424" s="207"/>
      <c r="C424" s="208"/>
      <c r="D424" s="204" t="s">
        <v>173</v>
      </c>
      <c r="E424" s="209" t="s">
        <v>21</v>
      </c>
      <c r="F424" s="210" t="s">
        <v>212</v>
      </c>
      <c r="G424" s="208"/>
      <c r="H424" s="211" t="s">
        <v>21</v>
      </c>
      <c r="I424" s="212"/>
      <c r="J424" s="208"/>
      <c r="K424" s="208"/>
      <c r="L424" s="213"/>
      <c r="M424" s="214"/>
      <c r="N424" s="215"/>
      <c r="O424" s="215"/>
      <c r="P424" s="215"/>
      <c r="Q424" s="215"/>
      <c r="R424" s="215"/>
      <c r="S424" s="215"/>
      <c r="T424" s="216"/>
      <c r="AT424" s="217" t="s">
        <v>173</v>
      </c>
      <c r="AU424" s="217" t="s">
        <v>82</v>
      </c>
      <c r="AV424" s="11" t="s">
        <v>80</v>
      </c>
      <c r="AW424" s="11" t="s">
        <v>36</v>
      </c>
      <c r="AX424" s="11" t="s">
        <v>72</v>
      </c>
      <c r="AY424" s="217" t="s">
        <v>162</v>
      </c>
    </row>
    <row r="425" spans="2:65" s="12" customFormat="1">
      <c r="B425" s="218"/>
      <c r="C425" s="219"/>
      <c r="D425" s="204" t="s">
        <v>173</v>
      </c>
      <c r="E425" s="220" t="s">
        <v>21</v>
      </c>
      <c r="F425" s="221" t="s">
        <v>213</v>
      </c>
      <c r="G425" s="219"/>
      <c r="H425" s="222">
        <v>53.25</v>
      </c>
      <c r="I425" s="223"/>
      <c r="J425" s="219"/>
      <c r="K425" s="219"/>
      <c r="L425" s="224"/>
      <c r="M425" s="225"/>
      <c r="N425" s="226"/>
      <c r="O425" s="226"/>
      <c r="P425" s="226"/>
      <c r="Q425" s="226"/>
      <c r="R425" s="226"/>
      <c r="S425" s="226"/>
      <c r="T425" s="227"/>
      <c r="AT425" s="228" t="s">
        <v>173</v>
      </c>
      <c r="AU425" s="228" t="s">
        <v>82</v>
      </c>
      <c r="AV425" s="12" t="s">
        <v>82</v>
      </c>
      <c r="AW425" s="12" t="s">
        <v>36</v>
      </c>
      <c r="AX425" s="12" t="s">
        <v>72</v>
      </c>
      <c r="AY425" s="228" t="s">
        <v>162</v>
      </c>
    </row>
    <row r="426" spans="2:65" s="13" customFormat="1">
      <c r="B426" s="229"/>
      <c r="C426" s="230"/>
      <c r="D426" s="231" t="s">
        <v>173</v>
      </c>
      <c r="E426" s="232" t="s">
        <v>21</v>
      </c>
      <c r="F426" s="233" t="s">
        <v>177</v>
      </c>
      <c r="G426" s="230"/>
      <c r="H426" s="234">
        <v>109.5</v>
      </c>
      <c r="I426" s="235"/>
      <c r="J426" s="230"/>
      <c r="K426" s="230"/>
      <c r="L426" s="236"/>
      <c r="M426" s="237"/>
      <c r="N426" s="238"/>
      <c r="O426" s="238"/>
      <c r="P426" s="238"/>
      <c r="Q426" s="238"/>
      <c r="R426" s="238"/>
      <c r="S426" s="238"/>
      <c r="T426" s="239"/>
      <c r="AT426" s="240" t="s">
        <v>173</v>
      </c>
      <c r="AU426" s="240" t="s">
        <v>82</v>
      </c>
      <c r="AV426" s="13" t="s">
        <v>169</v>
      </c>
      <c r="AW426" s="13" t="s">
        <v>36</v>
      </c>
      <c r="AX426" s="13" t="s">
        <v>80</v>
      </c>
      <c r="AY426" s="240" t="s">
        <v>162</v>
      </c>
    </row>
    <row r="427" spans="2:65" s="1" customFormat="1" ht="20.45" customHeight="1">
      <c r="B427" s="40"/>
      <c r="C427" s="242" t="s">
        <v>529</v>
      </c>
      <c r="D427" s="242" t="s">
        <v>387</v>
      </c>
      <c r="E427" s="243" t="s">
        <v>641</v>
      </c>
      <c r="F427" s="244" t="s">
        <v>642</v>
      </c>
      <c r="G427" s="245" t="s">
        <v>260</v>
      </c>
      <c r="H427" s="246">
        <v>131.4</v>
      </c>
      <c r="I427" s="247"/>
      <c r="J427" s="248">
        <f>ROUND(I427*H427,2)</f>
        <v>0</v>
      </c>
      <c r="K427" s="244" t="s">
        <v>21</v>
      </c>
      <c r="L427" s="249"/>
      <c r="M427" s="250" t="s">
        <v>21</v>
      </c>
      <c r="N427" s="251" t="s">
        <v>43</v>
      </c>
      <c r="O427" s="41"/>
      <c r="P427" s="201">
        <f>O427*H427</f>
        <v>0</v>
      </c>
      <c r="Q427" s="201">
        <v>1.8E-3</v>
      </c>
      <c r="R427" s="201">
        <f>Q427*H427</f>
        <v>0.23652000000000001</v>
      </c>
      <c r="S427" s="201">
        <v>0</v>
      </c>
      <c r="T427" s="202">
        <f>S427*H427</f>
        <v>0</v>
      </c>
      <c r="AR427" s="23" t="s">
        <v>373</v>
      </c>
      <c r="AT427" s="23" t="s">
        <v>387</v>
      </c>
      <c r="AU427" s="23" t="s">
        <v>82</v>
      </c>
      <c r="AY427" s="23" t="s">
        <v>162</v>
      </c>
      <c r="BE427" s="203">
        <f>IF(N427="základní",J427,0)</f>
        <v>0</v>
      </c>
      <c r="BF427" s="203">
        <f>IF(N427="snížená",J427,0)</f>
        <v>0</v>
      </c>
      <c r="BG427" s="203">
        <f>IF(N427="zákl. přenesená",J427,0)</f>
        <v>0</v>
      </c>
      <c r="BH427" s="203">
        <f>IF(N427="sníž. přenesená",J427,0)</f>
        <v>0</v>
      </c>
      <c r="BI427" s="203">
        <f>IF(N427="nulová",J427,0)</f>
        <v>0</v>
      </c>
      <c r="BJ427" s="23" t="s">
        <v>80</v>
      </c>
      <c r="BK427" s="203">
        <f>ROUND(I427*H427,2)</f>
        <v>0</v>
      </c>
      <c r="BL427" s="23" t="s">
        <v>271</v>
      </c>
      <c r="BM427" s="23" t="s">
        <v>1311</v>
      </c>
    </row>
    <row r="428" spans="2:65" s="1" customFormat="1" ht="27">
      <c r="B428" s="40"/>
      <c r="C428" s="62"/>
      <c r="D428" s="204" t="s">
        <v>486</v>
      </c>
      <c r="E428" s="62"/>
      <c r="F428" s="205" t="s">
        <v>644</v>
      </c>
      <c r="G428" s="62"/>
      <c r="H428" s="62"/>
      <c r="I428" s="162"/>
      <c r="J428" s="62"/>
      <c r="K428" s="62"/>
      <c r="L428" s="60"/>
      <c r="M428" s="206"/>
      <c r="N428" s="41"/>
      <c r="O428" s="41"/>
      <c r="P428" s="41"/>
      <c r="Q428" s="41"/>
      <c r="R428" s="41"/>
      <c r="S428" s="41"/>
      <c r="T428" s="77"/>
      <c r="AT428" s="23" t="s">
        <v>486</v>
      </c>
      <c r="AU428" s="23" t="s">
        <v>82</v>
      </c>
    </row>
    <row r="429" spans="2:65" s="11" customFormat="1">
      <c r="B429" s="207"/>
      <c r="C429" s="208"/>
      <c r="D429" s="204" t="s">
        <v>173</v>
      </c>
      <c r="E429" s="209" t="s">
        <v>21</v>
      </c>
      <c r="F429" s="210" t="s">
        <v>645</v>
      </c>
      <c r="G429" s="208"/>
      <c r="H429" s="211" t="s">
        <v>21</v>
      </c>
      <c r="I429" s="212"/>
      <c r="J429" s="208"/>
      <c r="K429" s="208"/>
      <c r="L429" s="213"/>
      <c r="M429" s="214"/>
      <c r="N429" s="215"/>
      <c r="O429" s="215"/>
      <c r="P429" s="215"/>
      <c r="Q429" s="215"/>
      <c r="R429" s="215"/>
      <c r="S429" s="215"/>
      <c r="T429" s="216"/>
      <c r="AT429" s="217" t="s">
        <v>173</v>
      </c>
      <c r="AU429" s="217" t="s">
        <v>82</v>
      </c>
      <c r="AV429" s="11" t="s">
        <v>80</v>
      </c>
      <c r="AW429" s="11" t="s">
        <v>36</v>
      </c>
      <c r="AX429" s="11" t="s">
        <v>72</v>
      </c>
      <c r="AY429" s="217" t="s">
        <v>162</v>
      </c>
    </row>
    <row r="430" spans="2:65" s="12" customFormat="1">
      <c r="B430" s="218"/>
      <c r="C430" s="219"/>
      <c r="D430" s="204" t="s">
        <v>173</v>
      </c>
      <c r="E430" s="220" t="s">
        <v>21</v>
      </c>
      <c r="F430" s="221" t="s">
        <v>1312</v>
      </c>
      <c r="G430" s="219"/>
      <c r="H430" s="222">
        <v>131.4</v>
      </c>
      <c r="I430" s="223"/>
      <c r="J430" s="219"/>
      <c r="K430" s="219"/>
      <c r="L430" s="224"/>
      <c r="M430" s="225"/>
      <c r="N430" s="226"/>
      <c r="O430" s="226"/>
      <c r="P430" s="226"/>
      <c r="Q430" s="226"/>
      <c r="R430" s="226"/>
      <c r="S430" s="226"/>
      <c r="T430" s="227"/>
      <c r="AT430" s="228" t="s">
        <v>173</v>
      </c>
      <c r="AU430" s="228" t="s">
        <v>82</v>
      </c>
      <c r="AV430" s="12" t="s">
        <v>82</v>
      </c>
      <c r="AW430" s="12" t="s">
        <v>36</v>
      </c>
      <c r="AX430" s="12" t="s">
        <v>72</v>
      </c>
      <c r="AY430" s="228" t="s">
        <v>162</v>
      </c>
    </row>
    <row r="431" spans="2:65" s="13" customFormat="1">
      <c r="B431" s="229"/>
      <c r="C431" s="230"/>
      <c r="D431" s="231" t="s">
        <v>173</v>
      </c>
      <c r="E431" s="232" t="s">
        <v>21</v>
      </c>
      <c r="F431" s="233" t="s">
        <v>177</v>
      </c>
      <c r="G431" s="230"/>
      <c r="H431" s="234">
        <v>131.4</v>
      </c>
      <c r="I431" s="235"/>
      <c r="J431" s="230"/>
      <c r="K431" s="230"/>
      <c r="L431" s="236"/>
      <c r="M431" s="237"/>
      <c r="N431" s="238"/>
      <c r="O431" s="238"/>
      <c r="P431" s="238"/>
      <c r="Q431" s="238"/>
      <c r="R431" s="238"/>
      <c r="S431" s="238"/>
      <c r="T431" s="239"/>
      <c r="AT431" s="240" t="s">
        <v>173</v>
      </c>
      <c r="AU431" s="240" t="s">
        <v>82</v>
      </c>
      <c r="AV431" s="13" t="s">
        <v>169</v>
      </c>
      <c r="AW431" s="13" t="s">
        <v>36</v>
      </c>
      <c r="AX431" s="13" t="s">
        <v>80</v>
      </c>
      <c r="AY431" s="240" t="s">
        <v>162</v>
      </c>
    </row>
    <row r="432" spans="2:65" s="1" customFormat="1" ht="40.15" customHeight="1">
      <c r="B432" s="40"/>
      <c r="C432" s="192" t="s">
        <v>540</v>
      </c>
      <c r="D432" s="192" t="s">
        <v>164</v>
      </c>
      <c r="E432" s="193" t="s">
        <v>648</v>
      </c>
      <c r="F432" s="194" t="s">
        <v>649</v>
      </c>
      <c r="G432" s="195" t="s">
        <v>357</v>
      </c>
      <c r="H432" s="196">
        <v>0.23699999999999999</v>
      </c>
      <c r="I432" s="197"/>
      <c r="J432" s="198">
        <f>ROUND(I432*H432,2)</f>
        <v>0</v>
      </c>
      <c r="K432" s="194" t="s">
        <v>168</v>
      </c>
      <c r="L432" s="60"/>
      <c r="M432" s="199" t="s">
        <v>21</v>
      </c>
      <c r="N432" s="200" t="s">
        <v>43</v>
      </c>
      <c r="O432" s="41"/>
      <c r="P432" s="201">
        <f>O432*H432</f>
        <v>0</v>
      </c>
      <c r="Q432" s="201">
        <v>0</v>
      </c>
      <c r="R432" s="201">
        <f>Q432*H432</f>
        <v>0</v>
      </c>
      <c r="S432" s="201">
        <v>0</v>
      </c>
      <c r="T432" s="202">
        <f>S432*H432</f>
        <v>0</v>
      </c>
      <c r="AR432" s="23" t="s">
        <v>271</v>
      </c>
      <c r="AT432" s="23" t="s">
        <v>164</v>
      </c>
      <c r="AU432" s="23" t="s">
        <v>82</v>
      </c>
      <c r="AY432" s="23" t="s">
        <v>162</v>
      </c>
      <c r="BE432" s="203">
        <f>IF(N432="základní",J432,0)</f>
        <v>0</v>
      </c>
      <c r="BF432" s="203">
        <f>IF(N432="snížená",J432,0)</f>
        <v>0</v>
      </c>
      <c r="BG432" s="203">
        <f>IF(N432="zákl. přenesená",J432,0)</f>
        <v>0</v>
      </c>
      <c r="BH432" s="203">
        <f>IF(N432="sníž. přenesená",J432,0)</f>
        <v>0</v>
      </c>
      <c r="BI432" s="203">
        <f>IF(N432="nulová",J432,0)</f>
        <v>0</v>
      </c>
      <c r="BJ432" s="23" t="s">
        <v>80</v>
      </c>
      <c r="BK432" s="203">
        <f>ROUND(I432*H432,2)</f>
        <v>0</v>
      </c>
      <c r="BL432" s="23" t="s">
        <v>271</v>
      </c>
      <c r="BM432" s="23" t="s">
        <v>1313</v>
      </c>
    </row>
    <row r="433" spans="2:47" s="1" customFormat="1" ht="135">
      <c r="B433" s="40"/>
      <c r="C433" s="62"/>
      <c r="D433" s="204" t="s">
        <v>171</v>
      </c>
      <c r="E433" s="62"/>
      <c r="F433" s="205" t="s">
        <v>651</v>
      </c>
      <c r="G433" s="62"/>
      <c r="H433" s="62"/>
      <c r="I433" s="162"/>
      <c r="J433" s="62"/>
      <c r="K433" s="62"/>
      <c r="L433" s="60"/>
      <c r="M433" s="255"/>
      <c r="N433" s="256"/>
      <c r="O433" s="256"/>
      <c r="P433" s="256"/>
      <c r="Q433" s="256"/>
      <c r="R433" s="256"/>
      <c r="S433" s="256"/>
      <c r="T433" s="257"/>
      <c r="AT433" s="23" t="s">
        <v>171</v>
      </c>
      <c r="AU433" s="23" t="s">
        <v>82</v>
      </c>
    </row>
    <row r="434" spans="2:47" s="1" customFormat="1" ht="6.95" customHeight="1">
      <c r="B434" s="55"/>
      <c r="C434" s="56"/>
      <c r="D434" s="56"/>
      <c r="E434" s="56"/>
      <c r="F434" s="56"/>
      <c r="G434" s="56"/>
      <c r="H434" s="56"/>
      <c r="I434" s="138"/>
      <c r="J434" s="56"/>
      <c r="K434" s="56"/>
      <c r="L434" s="60"/>
    </row>
  </sheetData>
  <sheetProtection password="CC35" sheet="1" objects="1" scenarios="1" formatCells="0" formatColumns="0" formatRows="0" sort="0" autoFilter="0"/>
  <autoFilter ref="C85:K433"/>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7"/>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106</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1387</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ROUND(SUM(BE81:BE116), 2)</f>
        <v>0</v>
      </c>
      <c r="G30" s="41"/>
      <c r="H30" s="41"/>
      <c r="I30" s="130">
        <v>0.21</v>
      </c>
      <c r="J30" s="129">
        <f>ROUND(ROUND((SUM(BE81:BE116)), 2)*I30, 2)</f>
        <v>0</v>
      </c>
      <c r="K30" s="44"/>
    </row>
    <row r="31" spans="2:11" s="1" customFormat="1" ht="14.45" customHeight="1">
      <c r="B31" s="40"/>
      <c r="C31" s="41"/>
      <c r="D31" s="41"/>
      <c r="E31" s="48" t="s">
        <v>44</v>
      </c>
      <c r="F31" s="129">
        <f>ROUND(SUM(BF81:BF116), 2)</f>
        <v>0</v>
      </c>
      <c r="G31" s="41"/>
      <c r="H31" s="41"/>
      <c r="I31" s="130">
        <v>0.15</v>
      </c>
      <c r="J31" s="129">
        <f>ROUND(ROUND((SUM(BF81:BF116)), 2)*I31, 2)</f>
        <v>0</v>
      </c>
      <c r="K31" s="44"/>
    </row>
    <row r="32" spans="2:11" s="1" customFormat="1" ht="14.45" hidden="1" customHeight="1">
      <c r="B32" s="40"/>
      <c r="C32" s="41"/>
      <c r="D32" s="41"/>
      <c r="E32" s="48" t="s">
        <v>45</v>
      </c>
      <c r="F32" s="129">
        <f>ROUND(SUM(BG81:BG116), 2)</f>
        <v>0</v>
      </c>
      <c r="G32" s="41"/>
      <c r="H32" s="41"/>
      <c r="I32" s="130">
        <v>0.21</v>
      </c>
      <c r="J32" s="129">
        <v>0</v>
      </c>
      <c r="K32" s="44"/>
    </row>
    <row r="33" spans="2:11" s="1" customFormat="1" ht="14.45" hidden="1" customHeight="1">
      <c r="B33" s="40"/>
      <c r="C33" s="41"/>
      <c r="D33" s="41"/>
      <c r="E33" s="48" t="s">
        <v>46</v>
      </c>
      <c r="F33" s="129">
        <f>ROUND(SUM(BH81:BH116), 2)</f>
        <v>0</v>
      </c>
      <c r="G33" s="41"/>
      <c r="H33" s="41"/>
      <c r="I33" s="130">
        <v>0.15</v>
      </c>
      <c r="J33" s="129">
        <v>0</v>
      </c>
      <c r="K33" s="44"/>
    </row>
    <row r="34" spans="2:11" s="1" customFormat="1" ht="14.45" hidden="1" customHeight="1">
      <c r="B34" s="40"/>
      <c r="C34" s="41"/>
      <c r="D34" s="41"/>
      <c r="E34" s="48" t="s">
        <v>47</v>
      </c>
      <c r="F34" s="129">
        <f>ROUND(SUM(BI81:BI116),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VRN 02 - Vedlejší rozpočtové náklady SO 02</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J81</f>
        <v>0</v>
      </c>
      <c r="K56" s="44"/>
      <c r="AU56" s="23" t="s">
        <v>134</v>
      </c>
    </row>
    <row r="57" spans="2:47" s="7" customFormat="1" ht="24.95" customHeight="1">
      <c r="B57" s="148"/>
      <c r="C57" s="149"/>
      <c r="D57" s="150" t="s">
        <v>1315</v>
      </c>
      <c r="E57" s="151"/>
      <c r="F57" s="151"/>
      <c r="G57" s="151"/>
      <c r="H57" s="151"/>
      <c r="I57" s="152"/>
      <c r="J57" s="153">
        <f>J82</f>
        <v>0</v>
      </c>
      <c r="K57" s="154"/>
    </row>
    <row r="58" spans="2:47" s="8" customFormat="1" ht="19.899999999999999" customHeight="1">
      <c r="B58" s="155"/>
      <c r="C58" s="156"/>
      <c r="D58" s="157" t="s">
        <v>1316</v>
      </c>
      <c r="E58" s="158"/>
      <c r="F58" s="158"/>
      <c r="G58" s="158"/>
      <c r="H58" s="158"/>
      <c r="I58" s="159"/>
      <c r="J58" s="160">
        <f>J83</f>
        <v>0</v>
      </c>
      <c r="K58" s="161"/>
    </row>
    <row r="59" spans="2:47" s="8" customFormat="1" ht="19.899999999999999" customHeight="1">
      <c r="B59" s="155"/>
      <c r="C59" s="156"/>
      <c r="D59" s="157" t="s">
        <v>1317</v>
      </c>
      <c r="E59" s="158"/>
      <c r="F59" s="158"/>
      <c r="G59" s="158"/>
      <c r="H59" s="158"/>
      <c r="I59" s="159"/>
      <c r="J59" s="160">
        <f>J93</f>
        <v>0</v>
      </c>
      <c r="K59" s="161"/>
    </row>
    <row r="60" spans="2:47" s="8" customFormat="1" ht="19.899999999999999" customHeight="1">
      <c r="B60" s="155"/>
      <c r="C60" s="156"/>
      <c r="D60" s="157" t="s">
        <v>1318</v>
      </c>
      <c r="E60" s="158"/>
      <c r="F60" s="158"/>
      <c r="G60" s="158"/>
      <c r="H60" s="158"/>
      <c r="I60" s="159"/>
      <c r="J60" s="160">
        <f>J105</f>
        <v>0</v>
      </c>
      <c r="K60" s="161"/>
    </row>
    <row r="61" spans="2:47" s="8" customFormat="1" ht="19.899999999999999" customHeight="1">
      <c r="B61" s="155"/>
      <c r="C61" s="156"/>
      <c r="D61" s="157" t="s">
        <v>1320</v>
      </c>
      <c r="E61" s="158"/>
      <c r="F61" s="158"/>
      <c r="G61" s="158"/>
      <c r="H61" s="158"/>
      <c r="I61" s="159"/>
      <c r="J61" s="160">
        <f>J108</f>
        <v>0</v>
      </c>
      <c r="K61" s="161"/>
    </row>
    <row r="62" spans="2:47" s="1" customFormat="1" ht="21.75" customHeight="1">
      <c r="B62" s="40"/>
      <c r="C62" s="41"/>
      <c r="D62" s="41"/>
      <c r="E62" s="41"/>
      <c r="F62" s="41"/>
      <c r="G62" s="41"/>
      <c r="H62" s="41"/>
      <c r="I62" s="117"/>
      <c r="J62" s="41"/>
      <c r="K62" s="44"/>
    </row>
    <row r="63" spans="2:47" s="1" customFormat="1" ht="6.95" customHeight="1">
      <c r="B63" s="55"/>
      <c r="C63" s="56"/>
      <c r="D63" s="56"/>
      <c r="E63" s="56"/>
      <c r="F63" s="56"/>
      <c r="G63" s="56"/>
      <c r="H63" s="56"/>
      <c r="I63" s="138"/>
      <c r="J63" s="56"/>
      <c r="K63" s="57"/>
    </row>
    <row r="67" spans="2:20" s="1" customFormat="1" ht="6.95" customHeight="1">
      <c r="B67" s="58"/>
      <c r="C67" s="59"/>
      <c r="D67" s="59"/>
      <c r="E67" s="59"/>
      <c r="F67" s="59"/>
      <c r="G67" s="59"/>
      <c r="H67" s="59"/>
      <c r="I67" s="141"/>
      <c r="J67" s="59"/>
      <c r="K67" s="59"/>
      <c r="L67" s="60"/>
    </row>
    <row r="68" spans="2:20" s="1" customFormat="1" ht="36.950000000000003" customHeight="1">
      <c r="B68" s="40"/>
      <c r="C68" s="61" t="s">
        <v>146</v>
      </c>
      <c r="D68" s="62"/>
      <c r="E68" s="62"/>
      <c r="F68" s="62"/>
      <c r="G68" s="62"/>
      <c r="H68" s="62"/>
      <c r="I68" s="162"/>
      <c r="J68" s="62"/>
      <c r="K68" s="62"/>
      <c r="L68" s="60"/>
    </row>
    <row r="69" spans="2:20" s="1" customFormat="1" ht="6.95" customHeight="1">
      <c r="B69" s="40"/>
      <c r="C69" s="62"/>
      <c r="D69" s="62"/>
      <c r="E69" s="62"/>
      <c r="F69" s="62"/>
      <c r="G69" s="62"/>
      <c r="H69" s="62"/>
      <c r="I69" s="162"/>
      <c r="J69" s="62"/>
      <c r="K69" s="62"/>
      <c r="L69" s="60"/>
    </row>
    <row r="70" spans="2:20" s="1" customFormat="1" ht="14.45" customHeight="1">
      <c r="B70" s="40"/>
      <c r="C70" s="64" t="s">
        <v>18</v>
      </c>
      <c r="D70" s="62"/>
      <c r="E70" s="62"/>
      <c r="F70" s="62"/>
      <c r="G70" s="62"/>
      <c r="H70" s="62"/>
      <c r="I70" s="162"/>
      <c r="J70" s="62"/>
      <c r="K70" s="62"/>
      <c r="L70" s="60"/>
    </row>
    <row r="71" spans="2:20" s="1" customFormat="1" ht="20.45" customHeight="1">
      <c r="B71" s="40"/>
      <c r="C71" s="62"/>
      <c r="D71" s="62"/>
      <c r="E71" s="381" t="str">
        <f>E7</f>
        <v>Desná, Loučná - Kouty nad Desnou, oprava kamenných stupňů</v>
      </c>
      <c r="F71" s="382"/>
      <c r="G71" s="382"/>
      <c r="H71" s="382"/>
      <c r="I71" s="162"/>
      <c r="J71" s="62"/>
      <c r="K71" s="62"/>
      <c r="L71" s="60"/>
    </row>
    <row r="72" spans="2:20" s="1" customFormat="1" ht="14.45" customHeight="1">
      <c r="B72" s="40"/>
      <c r="C72" s="64" t="s">
        <v>128</v>
      </c>
      <c r="D72" s="62"/>
      <c r="E72" s="62"/>
      <c r="F72" s="62"/>
      <c r="G72" s="62"/>
      <c r="H72" s="62"/>
      <c r="I72" s="162"/>
      <c r="J72" s="62"/>
      <c r="K72" s="62"/>
      <c r="L72" s="60"/>
    </row>
    <row r="73" spans="2:20" s="1" customFormat="1" ht="22.15" customHeight="1">
      <c r="B73" s="40"/>
      <c r="C73" s="62"/>
      <c r="D73" s="62"/>
      <c r="E73" s="349" t="str">
        <f>E9</f>
        <v>VRN 02 - Vedlejší rozpočtové náklady SO 02</v>
      </c>
      <c r="F73" s="383"/>
      <c r="G73" s="383"/>
      <c r="H73" s="383"/>
      <c r="I73" s="162"/>
      <c r="J73" s="62"/>
      <c r="K73" s="62"/>
      <c r="L73" s="60"/>
    </row>
    <row r="74" spans="2:20" s="1" customFormat="1" ht="6.95" customHeight="1">
      <c r="B74" s="40"/>
      <c r="C74" s="62"/>
      <c r="D74" s="62"/>
      <c r="E74" s="62"/>
      <c r="F74" s="62"/>
      <c r="G74" s="62"/>
      <c r="H74" s="62"/>
      <c r="I74" s="162"/>
      <c r="J74" s="62"/>
      <c r="K74" s="62"/>
      <c r="L74" s="60"/>
    </row>
    <row r="75" spans="2:20" s="1" customFormat="1" ht="18" customHeight="1">
      <c r="B75" s="40"/>
      <c r="C75" s="64" t="s">
        <v>23</v>
      </c>
      <c r="D75" s="62"/>
      <c r="E75" s="62"/>
      <c r="F75" s="163" t="str">
        <f>F12</f>
        <v>Kouty nad Desnou, Rejhotice</v>
      </c>
      <c r="G75" s="62"/>
      <c r="H75" s="62"/>
      <c r="I75" s="164" t="s">
        <v>25</v>
      </c>
      <c r="J75" s="72" t="str">
        <f>IF(J12="","",J12)</f>
        <v>25. 9. 2017</v>
      </c>
      <c r="K75" s="62"/>
      <c r="L75" s="60"/>
    </row>
    <row r="76" spans="2:20" s="1" customFormat="1" ht="6.95" customHeight="1">
      <c r="B76" s="40"/>
      <c r="C76" s="62"/>
      <c r="D76" s="62"/>
      <c r="E76" s="62"/>
      <c r="F76" s="62"/>
      <c r="G76" s="62"/>
      <c r="H76" s="62"/>
      <c r="I76" s="162"/>
      <c r="J76" s="62"/>
      <c r="K76" s="62"/>
      <c r="L76" s="60"/>
    </row>
    <row r="77" spans="2:20" s="1" customFormat="1" ht="15">
      <c r="B77" s="40"/>
      <c r="C77" s="64" t="s">
        <v>27</v>
      </c>
      <c r="D77" s="62"/>
      <c r="E77" s="62"/>
      <c r="F77" s="163" t="str">
        <f>E15</f>
        <v xml:space="preserve"> </v>
      </c>
      <c r="G77" s="62"/>
      <c r="H77" s="62"/>
      <c r="I77" s="164" t="s">
        <v>33</v>
      </c>
      <c r="J77" s="163" t="str">
        <f>E21</f>
        <v>AGPOL s.r.o., Jungmannova 153/12, 77900 Olomouc</v>
      </c>
      <c r="K77" s="62"/>
      <c r="L77" s="60"/>
    </row>
    <row r="78" spans="2:20" s="1" customFormat="1" ht="14.45" customHeight="1">
      <c r="B78" s="40"/>
      <c r="C78" s="64" t="s">
        <v>31</v>
      </c>
      <c r="D78" s="62"/>
      <c r="E78" s="62"/>
      <c r="F78" s="163" t="str">
        <f>IF(E18="","",E18)</f>
        <v/>
      </c>
      <c r="G78" s="62"/>
      <c r="H78" s="62"/>
      <c r="I78" s="162"/>
      <c r="J78" s="62"/>
      <c r="K78" s="62"/>
      <c r="L78" s="60"/>
    </row>
    <row r="79" spans="2:20" s="1" customFormat="1" ht="10.35" customHeight="1">
      <c r="B79" s="40"/>
      <c r="C79" s="62"/>
      <c r="D79" s="62"/>
      <c r="E79" s="62"/>
      <c r="F79" s="62"/>
      <c r="G79" s="62"/>
      <c r="H79" s="62"/>
      <c r="I79" s="162"/>
      <c r="J79" s="62"/>
      <c r="K79" s="62"/>
      <c r="L79" s="60"/>
    </row>
    <row r="80" spans="2:20" s="9" customFormat="1" ht="29.25" customHeight="1">
      <c r="B80" s="165"/>
      <c r="C80" s="166" t="s">
        <v>147</v>
      </c>
      <c r="D80" s="167" t="s">
        <v>57</v>
      </c>
      <c r="E80" s="167" t="s">
        <v>53</v>
      </c>
      <c r="F80" s="167" t="s">
        <v>148</v>
      </c>
      <c r="G80" s="167" t="s">
        <v>149</v>
      </c>
      <c r="H80" s="167" t="s">
        <v>150</v>
      </c>
      <c r="I80" s="168" t="s">
        <v>151</v>
      </c>
      <c r="J80" s="167" t="s">
        <v>132</v>
      </c>
      <c r="K80" s="169" t="s">
        <v>152</v>
      </c>
      <c r="L80" s="170"/>
      <c r="M80" s="80" t="s">
        <v>153</v>
      </c>
      <c r="N80" s="81" t="s">
        <v>42</v>
      </c>
      <c r="O80" s="81" t="s">
        <v>154</v>
      </c>
      <c r="P80" s="81" t="s">
        <v>155</v>
      </c>
      <c r="Q80" s="81" t="s">
        <v>156</v>
      </c>
      <c r="R80" s="81" t="s">
        <v>157</v>
      </c>
      <c r="S80" s="81" t="s">
        <v>158</v>
      </c>
      <c r="T80" s="82" t="s">
        <v>159</v>
      </c>
    </row>
    <row r="81" spans="2:65" s="1" customFormat="1" ht="29.25" customHeight="1">
      <c r="B81" s="40"/>
      <c r="C81" s="86" t="s">
        <v>133</v>
      </c>
      <c r="D81" s="62"/>
      <c r="E81" s="62"/>
      <c r="F81" s="62"/>
      <c r="G81" s="62"/>
      <c r="H81" s="62"/>
      <c r="I81" s="162"/>
      <c r="J81" s="171">
        <f>BK81</f>
        <v>0</v>
      </c>
      <c r="K81" s="62"/>
      <c r="L81" s="60"/>
      <c r="M81" s="83"/>
      <c r="N81" s="84"/>
      <c r="O81" s="84"/>
      <c r="P81" s="172">
        <f>P82</f>
        <v>0</v>
      </c>
      <c r="Q81" s="84"/>
      <c r="R81" s="172">
        <f>R82</f>
        <v>0</v>
      </c>
      <c r="S81" s="84"/>
      <c r="T81" s="173">
        <f>T82</f>
        <v>0</v>
      </c>
      <c r="AT81" s="23" t="s">
        <v>71</v>
      </c>
      <c r="AU81" s="23" t="s">
        <v>134</v>
      </c>
      <c r="BK81" s="174">
        <f>BK82</f>
        <v>0</v>
      </c>
    </row>
    <row r="82" spans="2:65" s="10" customFormat="1" ht="37.35" customHeight="1">
      <c r="B82" s="175"/>
      <c r="C82" s="176"/>
      <c r="D82" s="177" t="s">
        <v>71</v>
      </c>
      <c r="E82" s="178" t="s">
        <v>1321</v>
      </c>
      <c r="F82" s="178" t="s">
        <v>1322</v>
      </c>
      <c r="G82" s="176"/>
      <c r="H82" s="176"/>
      <c r="I82" s="179"/>
      <c r="J82" s="180">
        <f>BK82</f>
        <v>0</v>
      </c>
      <c r="K82" s="176"/>
      <c r="L82" s="181"/>
      <c r="M82" s="182"/>
      <c r="N82" s="183"/>
      <c r="O82" s="183"/>
      <c r="P82" s="184">
        <f>P83+P93+P105+P108</f>
        <v>0</v>
      </c>
      <c r="Q82" s="183"/>
      <c r="R82" s="184">
        <f>R83+R93+R105+R108</f>
        <v>0</v>
      </c>
      <c r="S82" s="183"/>
      <c r="T82" s="185">
        <f>T83+T93+T105+T108</f>
        <v>0</v>
      </c>
      <c r="AR82" s="186" t="s">
        <v>196</v>
      </c>
      <c r="AT82" s="187" t="s">
        <v>71</v>
      </c>
      <c r="AU82" s="187" t="s">
        <v>72</v>
      </c>
      <c r="AY82" s="186" t="s">
        <v>162</v>
      </c>
      <c r="BK82" s="188">
        <f>BK83+BK93+BK105+BK108</f>
        <v>0</v>
      </c>
    </row>
    <row r="83" spans="2:65" s="10" customFormat="1" ht="19.899999999999999" customHeight="1">
      <c r="B83" s="175"/>
      <c r="C83" s="176"/>
      <c r="D83" s="189" t="s">
        <v>71</v>
      </c>
      <c r="E83" s="190" t="s">
        <v>1323</v>
      </c>
      <c r="F83" s="190" t="s">
        <v>1324</v>
      </c>
      <c r="G83" s="176"/>
      <c r="H83" s="176"/>
      <c r="I83" s="179"/>
      <c r="J83" s="191">
        <f>BK83</f>
        <v>0</v>
      </c>
      <c r="K83" s="176"/>
      <c r="L83" s="181"/>
      <c r="M83" s="182"/>
      <c r="N83" s="183"/>
      <c r="O83" s="183"/>
      <c r="P83" s="184">
        <f>SUM(P84:P92)</f>
        <v>0</v>
      </c>
      <c r="Q83" s="183"/>
      <c r="R83" s="184">
        <f>SUM(R84:R92)</f>
        <v>0</v>
      </c>
      <c r="S83" s="183"/>
      <c r="T83" s="185">
        <f>SUM(T84:T92)</f>
        <v>0</v>
      </c>
      <c r="AR83" s="186" t="s">
        <v>196</v>
      </c>
      <c r="AT83" s="187" t="s">
        <v>71</v>
      </c>
      <c r="AU83" s="187" t="s">
        <v>80</v>
      </c>
      <c r="AY83" s="186" t="s">
        <v>162</v>
      </c>
      <c r="BK83" s="188">
        <f>SUM(BK84:BK92)</f>
        <v>0</v>
      </c>
    </row>
    <row r="84" spans="2:65" s="1" customFormat="1" ht="20.45" customHeight="1">
      <c r="B84" s="40"/>
      <c r="C84" s="192" t="s">
        <v>80</v>
      </c>
      <c r="D84" s="192" t="s">
        <v>164</v>
      </c>
      <c r="E84" s="193" t="s">
        <v>1325</v>
      </c>
      <c r="F84" s="194" t="s">
        <v>1326</v>
      </c>
      <c r="G84" s="195" t="s">
        <v>1327</v>
      </c>
      <c r="H84" s="196">
        <v>1</v>
      </c>
      <c r="I84" s="197"/>
      <c r="J84" s="198">
        <f>ROUND(I84*H84,2)</f>
        <v>0</v>
      </c>
      <c r="K84" s="194" t="s">
        <v>21</v>
      </c>
      <c r="L84" s="60"/>
      <c r="M84" s="199" t="s">
        <v>21</v>
      </c>
      <c r="N84" s="200" t="s">
        <v>43</v>
      </c>
      <c r="O84" s="41"/>
      <c r="P84" s="201">
        <f>O84*H84</f>
        <v>0</v>
      </c>
      <c r="Q84" s="201">
        <v>0</v>
      </c>
      <c r="R84" s="201">
        <f>Q84*H84</f>
        <v>0</v>
      </c>
      <c r="S84" s="201">
        <v>0</v>
      </c>
      <c r="T84" s="202">
        <f>S84*H84</f>
        <v>0</v>
      </c>
      <c r="AR84" s="23" t="s">
        <v>1328</v>
      </c>
      <c r="AT84" s="23" t="s">
        <v>164</v>
      </c>
      <c r="AU84" s="23" t="s">
        <v>82</v>
      </c>
      <c r="AY84" s="23" t="s">
        <v>162</v>
      </c>
      <c r="BE84" s="203">
        <f>IF(N84="základní",J84,0)</f>
        <v>0</v>
      </c>
      <c r="BF84" s="203">
        <f>IF(N84="snížená",J84,0)</f>
        <v>0</v>
      </c>
      <c r="BG84" s="203">
        <f>IF(N84="zákl. přenesená",J84,0)</f>
        <v>0</v>
      </c>
      <c r="BH84" s="203">
        <f>IF(N84="sníž. přenesená",J84,0)</f>
        <v>0</v>
      </c>
      <c r="BI84" s="203">
        <f>IF(N84="nulová",J84,0)</f>
        <v>0</v>
      </c>
      <c r="BJ84" s="23" t="s">
        <v>80</v>
      </c>
      <c r="BK84" s="203">
        <f>ROUND(I84*H84,2)</f>
        <v>0</v>
      </c>
      <c r="BL84" s="23" t="s">
        <v>1328</v>
      </c>
      <c r="BM84" s="23" t="s">
        <v>1388</v>
      </c>
    </row>
    <row r="85" spans="2:65" s="12" customFormat="1">
      <c r="B85" s="218"/>
      <c r="C85" s="219"/>
      <c r="D85" s="231" t="s">
        <v>173</v>
      </c>
      <c r="E85" s="258" t="s">
        <v>21</v>
      </c>
      <c r="F85" s="259" t="s">
        <v>80</v>
      </c>
      <c r="G85" s="219"/>
      <c r="H85" s="260">
        <v>1</v>
      </c>
      <c r="I85" s="223"/>
      <c r="J85" s="219"/>
      <c r="K85" s="219"/>
      <c r="L85" s="224"/>
      <c r="M85" s="225"/>
      <c r="N85" s="226"/>
      <c r="O85" s="226"/>
      <c r="P85" s="226"/>
      <c r="Q85" s="226"/>
      <c r="R85" s="226"/>
      <c r="S85" s="226"/>
      <c r="T85" s="227"/>
      <c r="AT85" s="228" t="s">
        <v>173</v>
      </c>
      <c r="AU85" s="228" t="s">
        <v>82</v>
      </c>
      <c r="AV85" s="12" t="s">
        <v>82</v>
      </c>
      <c r="AW85" s="12" t="s">
        <v>36</v>
      </c>
      <c r="AX85" s="12" t="s">
        <v>80</v>
      </c>
      <c r="AY85" s="228" t="s">
        <v>162</v>
      </c>
    </row>
    <row r="86" spans="2:65" s="1" customFormat="1" ht="20.45" customHeight="1">
      <c r="B86" s="40"/>
      <c r="C86" s="192" t="s">
        <v>82</v>
      </c>
      <c r="D86" s="192" t="s">
        <v>164</v>
      </c>
      <c r="E86" s="193" t="s">
        <v>1330</v>
      </c>
      <c r="F86" s="194" t="s">
        <v>1331</v>
      </c>
      <c r="G86" s="195" t="s">
        <v>1327</v>
      </c>
      <c r="H86" s="196">
        <v>1</v>
      </c>
      <c r="I86" s="197"/>
      <c r="J86" s="198">
        <f>ROUND(I86*H86,2)</f>
        <v>0</v>
      </c>
      <c r="K86" s="194" t="s">
        <v>21</v>
      </c>
      <c r="L86" s="60"/>
      <c r="M86" s="199" t="s">
        <v>21</v>
      </c>
      <c r="N86" s="200" t="s">
        <v>43</v>
      </c>
      <c r="O86" s="41"/>
      <c r="P86" s="201">
        <f>O86*H86</f>
        <v>0</v>
      </c>
      <c r="Q86" s="201">
        <v>0</v>
      </c>
      <c r="R86" s="201">
        <f>Q86*H86</f>
        <v>0</v>
      </c>
      <c r="S86" s="201">
        <v>0</v>
      </c>
      <c r="T86" s="202">
        <f>S86*H86</f>
        <v>0</v>
      </c>
      <c r="AR86" s="23" t="s">
        <v>1328</v>
      </c>
      <c r="AT86" s="23" t="s">
        <v>164</v>
      </c>
      <c r="AU86" s="23" t="s">
        <v>82</v>
      </c>
      <c r="AY86" s="23" t="s">
        <v>162</v>
      </c>
      <c r="BE86" s="203">
        <f>IF(N86="základní",J86,0)</f>
        <v>0</v>
      </c>
      <c r="BF86" s="203">
        <f>IF(N86="snížená",J86,0)</f>
        <v>0</v>
      </c>
      <c r="BG86" s="203">
        <f>IF(N86="zákl. přenesená",J86,0)</f>
        <v>0</v>
      </c>
      <c r="BH86" s="203">
        <f>IF(N86="sníž. přenesená",J86,0)</f>
        <v>0</v>
      </c>
      <c r="BI86" s="203">
        <f>IF(N86="nulová",J86,0)</f>
        <v>0</v>
      </c>
      <c r="BJ86" s="23" t="s">
        <v>80</v>
      </c>
      <c r="BK86" s="203">
        <f>ROUND(I86*H86,2)</f>
        <v>0</v>
      </c>
      <c r="BL86" s="23" t="s">
        <v>1328</v>
      </c>
      <c r="BM86" s="23" t="s">
        <v>1389</v>
      </c>
    </row>
    <row r="87" spans="2:65" s="12" customFormat="1">
      <c r="B87" s="218"/>
      <c r="C87" s="219"/>
      <c r="D87" s="231" t="s">
        <v>173</v>
      </c>
      <c r="E87" s="258" t="s">
        <v>21</v>
      </c>
      <c r="F87" s="259" t="s">
        <v>80</v>
      </c>
      <c r="G87" s="219"/>
      <c r="H87" s="260">
        <v>1</v>
      </c>
      <c r="I87" s="223"/>
      <c r="J87" s="219"/>
      <c r="K87" s="219"/>
      <c r="L87" s="224"/>
      <c r="M87" s="225"/>
      <c r="N87" s="226"/>
      <c r="O87" s="226"/>
      <c r="P87" s="226"/>
      <c r="Q87" s="226"/>
      <c r="R87" s="226"/>
      <c r="S87" s="226"/>
      <c r="T87" s="227"/>
      <c r="AT87" s="228" t="s">
        <v>173</v>
      </c>
      <c r="AU87" s="228" t="s">
        <v>82</v>
      </c>
      <c r="AV87" s="12" t="s">
        <v>82</v>
      </c>
      <c r="AW87" s="12" t="s">
        <v>36</v>
      </c>
      <c r="AX87" s="12" t="s">
        <v>80</v>
      </c>
      <c r="AY87" s="228" t="s">
        <v>162</v>
      </c>
    </row>
    <row r="88" spans="2:65" s="1" customFormat="1" ht="20.45" customHeight="1">
      <c r="B88" s="40"/>
      <c r="C88" s="192" t="s">
        <v>183</v>
      </c>
      <c r="D88" s="192" t="s">
        <v>164</v>
      </c>
      <c r="E88" s="193" t="s">
        <v>1333</v>
      </c>
      <c r="F88" s="194" t="s">
        <v>1334</v>
      </c>
      <c r="G88" s="195" t="s">
        <v>1327</v>
      </c>
      <c r="H88" s="196">
        <v>1</v>
      </c>
      <c r="I88" s="197"/>
      <c r="J88" s="198">
        <f>ROUND(I88*H88,2)</f>
        <v>0</v>
      </c>
      <c r="K88" s="194" t="s">
        <v>1335</v>
      </c>
      <c r="L88" s="60"/>
      <c r="M88" s="199" t="s">
        <v>21</v>
      </c>
      <c r="N88" s="200" t="s">
        <v>43</v>
      </c>
      <c r="O88" s="41"/>
      <c r="P88" s="201">
        <f>O88*H88</f>
        <v>0</v>
      </c>
      <c r="Q88" s="201">
        <v>0</v>
      </c>
      <c r="R88" s="201">
        <f>Q88*H88</f>
        <v>0</v>
      </c>
      <c r="S88" s="201">
        <v>0</v>
      </c>
      <c r="T88" s="202">
        <f>S88*H88</f>
        <v>0</v>
      </c>
      <c r="AR88" s="23" t="s">
        <v>1328</v>
      </c>
      <c r="AT88" s="23" t="s">
        <v>164</v>
      </c>
      <c r="AU88" s="23" t="s">
        <v>82</v>
      </c>
      <c r="AY88" s="23" t="s">
        <v>162</v>
      </c>
      <c r="BE88" s="203">
        <f>IF(N88="základní",J88,0)</f>
        <v>0</v>
      </c>
      <c r="BF88" s="203">
        <f>IF(N88="snížená",J88,0)</f>
        <v>0</v>
      </c>
      <c r="BG88" s="203">
        <f>IF(N88="zákl. přenesená",J88,0)</f>
        <v>0</v>
      </c>
      <c r="BH88" s="203">
        <f>IF(N88="sníž. přenesená",J88,0)</f>
        <v>0</v>
      </c>
      <c r="BI88" s="203">
        <f>IF(N88="nulová",J88,0)</f>
        <v>0</v>
      </c>
      <c r="BJ88" s="23" t="s">
        <v>80</v>
      </c>
      <c r="BK88" s="203">
        <f>ROUND(I88*H88,2)</f>
        <v>0</v>
      </c>
      <c r="BL88" s="23" t="s">
        <v>1328</v>
      </c>
      <c r="BM88" s="23" t="s">
        <v>1390</v>
      </c>
    </row>
    <row r="89" spans="2:65" s="12" customFormat="1">
      <c r="B89" s="218"/>
      <c r="C89" s="219"/>
      <c r="D89" s="231" t="s">
        <v>173</v>
      </c>
      <c r="E89" s="258" t="s">
        <v>21</v>
      </c>
      <c r="F89" s="259" t="s">
        <v>80</v>
      </c>
      <c r="G89" s="219"/>
      <c r="H89" s="260">
        <v>1</v>
      </c>
      <c r="I89" s="223"/>
      <c r="J89" s="219"/>
      <c r="K89" s="219"/>
      <c r="L89" s="224"/>
      <c r="M89" s="225"/>
      <c r="N89" s="226"/>
      <c r="O89" s="226"/>
      <c r="P89" s="226"/>
      <c r="Q89" s="226"/>
      <c r="R89" s="226"/>
      <c r="S89" s="226"/>
      <c r="T89" s="227"/>
      <c r="AT89" s="228" t="s">
        <v>173</v>
      </c>
      <c r="AU89" s="228" t="s">
        <v>82</v>
      </c>
      <c r="AV89" s="12" t="s">
        <v>82</v>
      </c>
      <c r="AW89" s="12" t="s">
        <v>36</v>
      </c>
      <c r="AX89" s="12" t="s">
        <v>80</v>
      </c>
      <c r="AY89" s="228" t="s">
        <v>162</v>
      </c>
    </row>
    <row r="90" spans="2:65" s="1" customFormat="1" ht="28.9" customHeight="1">
      <c r="B90" s="40"/>
      <c r="C90" s="192" t="s">
        <v>169</v>
      </c>
      <c r="D90" s="192" t="s">
        <v>164</v>
      </c>
      <c r="E90" s="193" t="s">
        <v>1337</v>
      </c>
      <c r="F90" s="194" t="s">
        <v>1338</v>
      </c>
      <c r="G90" s="195" t="s">
        <v>1327</v>
      </c>
      <c r="H90" s="196">
        <v>1</v>
      </c>
      <c r="I90" s="197"/>
      <c r="J90" s="198">
        <f>ROUND(I90*H90,2)</f>
        <v>0</v>
      </c>
      <c r="K90" s="194" t="s">
        <v>1335</v>
      </c>
      <c r="L90" s="60"/>
      <c r="M90" s="199" t="s">
        <v>21</v>
      </c>
      <c r="N90" s="200" t="s">
        <v>43</v>
      </c>
      <c r="O90" s="41"/>
      <c r="P90" s="201">
        <f>O90*H90</f>
        <v>0</v>
      </c>
      <c r="Q90" s="201">
        <v>0</v>
      </c>
      <c r="R90" s="201">
        <f>Q90*H90</f>
        <v>0</v>
      </c>
      <c r="S90" s="201">
        <v>0</v>
      </c>
      <c r="T90" s="202">
        <f>S90*H90</f>
        <v>0</v>
      </c>
      <c r="AR90" s="23" t="s">
        <v>1328</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1328</v>
      </c>
      <c r="BM90" s="23" t="s">
        <v>1391</v>
      </c>
    </row>
    <row r="91" spans="2:65" s="1" customFormat="1" ht="40.5">
      <c r="B91" s="40"/>
      <c r="C91" s="62"/>
      <c r="D91" s="204" t="s">
        <v>486</v>
      </c>
      <c r="E91" s="62"/>
      <c r="F91" s="205" t="s">
        <v>1340</v>
      </c>
      <c r="G91" s="62"/>
      <c r="H91" s="62"/>
      <c r="I91" s="162"/>
      <c r="J91" s="62"/>
      <c r="K91" s="62"/>
      <c r="L91" s="60"/>
      <c r="M91" s="206"/>
      <c r="N91" s="41"/>
      <c r="O91" s="41"/>
      <c r="P91" s="41"/>
      <c r="Q91" s="41"/>
      <c r="R91" s="41"/>
      <c r="S91" s="41"/>
      <c r="T91" s="77"/>
      <c r="AT91" s="23" t="s">
        <v>486</v>
      </c>
      <c r="AU91" s="23" t="s">
        <v>82</v>
      </c>
    </row>
    <row r="92" spans="2:65" s="12" customFormat="1">
      <c r="B92" s="218"/>
      <c r="C92" s="219"/>
      <c r="D92" s="204" t="s">
        <v>173</v>
      </c>
      <c r="E92" s="220" t="s">
        <v>21</v>
      </c>
      <c r="F92" s="221" t="s">
        <v>80</v>
      </c>
      <c r="G92" s="219"/>
      <c r="H92" s="222">
        <v>1</v>
      </c>
      <c r="I92" s="223"/>
      <c r="J92" s="219"/>
      <c r="K92" s="219"/>
      <c r="L92" s="224"/>
      <c r="M92" s="225"/>
      <c r="N92" s="226"/>
      <c r="O92" s="226"/>
      <c r="P92" s="226"/>
      <c r="Q92" s="226"/>
      <c r="R92" s="226"/>
      <c r="S92" s="226"/>
      <c r="T92" s="227"/>
      <c r="AT92" s="228" t="s">
        <v>173</v>
      </c>
      <c r="AU92" s="228" t="s">
        <v>82</v>
      </c>
      <c r="AV92" s="12" t="s">
        <v>82</v>
      </c>
      <c r="AW92" s="12" t="s">
        <v>36</v>
      </c>
      <c r="AX92" s="12" t="s">
        <v>80</v>
      </c>
      <c r="AY92" s="228" t="s">
        <v>162</v>
      </c>
    </row>
    <row r="93" spans="2:65" s="10" customFormat="1" ht="29.85" customHeight="1">
      <c r="B93" s="175"/>
      <c r="C93" s="176"/>
      <c r="D93" s="189" t="s">
        <v>71</v>
      </c>
      <c r="E93" s="190" t="s">
        <v>1341</v>
      </c>
      <c r="F93" s="190" t="s">
        <v>1342</v>
      </c>
      <c r="G93" s="176"/>
      <c r="H93" s="176"/>
      <c r="I93" s="179"/>
      <c r="J93" s="191">
        <f>BK93</f>
        <v>0</v>
      </c>
      <c r="K93" s="176"/>
      <c r="L93" s="181"/>
      <c r="M93" s="182"/>
      <c r="N93" s="183"/>
      <c r="O93" s="183"/>
      <c r="P93" s="184">
        <f>SUM(P94:P104)</f>
        <v>0</v>
      </c>
      <c r="Q93" s="183"/>
      <c r="R93" s="184">
        <f>SUM(R94:R104)</f>
        <v>0</v>
      </c>
      <c r="S93" s="183"/>
      <c r="T93" s="185">
        <f>SUM(T94:T104)</f>
        <v>0</v>
      </c>
      <c r="AR93" s="186" t="s">
        <v>196</v>
      </c>
      <c r="AT93" s="187" t="s">
        <v>71</v>
      </c>
      <c r="AU93" s="187" t="s">
        <v>80</v>
      </c>
      <c r="AY93" s="186" t="s">
        <v>162</v>
      </c>
      <c r="BK93" s="188">
        <f>SUM(BK94:BK104)</f>
        <v>0</v>
      </c>
    </row>
    <row r="94" spans="2:65" s="1" customFormat="1" ht="20.45" customHeight="1">
      <c r="B94" s="40"/>
      <c r="C94" s="192" t="s">
        <v>196</v>
      </c>
      <c r="D94" s="192" t="s">
        <v>164</v>
      </c>
      <c r="E94" s="193" t="s">
        <v>1343</v>
      </c>
      <c r="F94" s="194" t="s">
        <v>1344</v>
      </c>
      <c r="G94" s="195" t="s">
        <v>1327</v>
      </c>
      <c r="H94" s="196">
        <v>1</v>
      </c>
      <c r="I94" s="197"/>
      <c r="J94" s="198">
        <f>ROUND(I94*H94,2)</f>
        <v>0</v>
      </c>
      <c r="K94" s="194" t="s">
        <v>21</v>
      </c>
      <c r="L94" s="60"/>
      <c r="M94" s="199" t="s">
        <v>21</v>
      </c>
      <c r="N94" s="200" t="s">
        <v>43</v>
      </c>
      <c r="O94" s="41"/>
      <c r="P94" s="201">
        <f>O94*H94</f>
        <v>0</v>
      </c>
      <c r="Q94" s="201">
        <v>0</v>
      </c>
      <c r="R94" s="201">
        <f>Q94*H94</f>
        <v>0</v>
      </c>
      <c r="S94" s="201">
        <v>0</v>
      </c>
      <c r="T94" s="202">
        <f>S94*H94</f>
        <v>0</v>
      </c>
      <c r="AR94" s="23" t="s">
        <v>1328</v>
      </c>
      <c r="AT94" s="23" t="s">
        <v>164</v>
      </c>
      <c r="AU94" s="23" t="s">
        <v>82</v>
      </c>
      <c r="AY94" s="23" t="s">
        <v>162</v>
      </c>
      <c r="BE94" s="203">
        <f>IF(N94="základní",J94,0)</f>
        <v>0</v>
      </c>
      <c r="BF94" s="203">
        <f>IF(N94="snížená",J94,0)</f>
        <v>0</v>
      </c>
      <c r="BG94" s="203">
        <f>IF(N94="zákl. přenesená",J94,0)</f>
        <v>0</v>
      </c>
      <c r="BH94" s="203">
        <f>IF(N94="sníž. přenesená",J94,0)</f>
        <v>0</v>
      </c>
      <c r="BI94" s="203">
        <f>IF(N94="nulová",J94,0)</f>
        <v>0</v>
      </c>
      <c r="BJ94" s="23" t="s">
        <v>80</v>
      </c>
      <c r="BK94" s="203">
        <f>ROUND(I94*H94,2)</f>
        <v>0</v>
      </c>
      <c r="BL94" s="23" t="s">
        <v>1328</v>
      </c>
      <c r="BM94" s="23" t="s">
        <v>1392</v>
      </c>
    </row>
    <row r="95" spans="2:65" s="1" customFormat="1" ht="54">
      <c r="B95" s="40"/>
      <c r="C95" s="62"/>
      <c r="D95" s="204" t="s">
        <v>486</v>
      </c>
      <c r="E95" s="62"/>
      <c r="F95" s="205" t="s">
        <v>1346</v>
      </c>
      <c r="G95" s="62"/>
      <c r="H95" s="62"/>
      <c r="I95" s="162"/>
      <c r="J95" s="62"/>
      <c r="K95" s="62"/>
      <c r="L95" s="60"/>
      <c r="M95" s="206"/>
      <c r="N95" s="41"/>
      <c r="O95" s="41"/>
      <c r="P95" s="41"/>
      <c r="Q95" s="41"/>
      <c r="R95" s="41"/>
      <c r="S95" s="41"/>
      <c r="T95" s="77"/>
      <c r="AT95" s="23" t="s">
        <v>486</v>
      </c>
      <c r="AU95" s="23" t="s">
        <v>82</v>
      </c>
    </row>
    <row r="96" spans="2:65" s="12" customFormat="1">
      <c r="B96" s="218"/>
      <c r="C96" s="219"/>
      <c r="D96" s="231" t="s">
        <v>173</v>
      </c>
      <c r="E96" s="258" t="s">
        <v>21</v>
      </c>
      <c r="F96" s="259" t="s">
        <v>80</v>
      </c>
      <c r="G96" s="219"/>
      <c r="H96" s="260">
        <v>1</v>
      </c>
      <c r="I96" s="223"/>
      <c r="J96" s="219"/>
      <c r="K96" s="219"/>
      <c r="L96" s="224"/>
      <c r="M96" s="225"/>
      <c r="N96" s="226"/>
      <c r="O96" s="226"/>
      <c r="P96" s="226"/>
      <c r="Q96" s="226"/>
      <c r="R96" s="226"/>
      <c r="S96" s="226"/>
      <c r="T96" s="227"/>
      <c r="AT96" s="228" t="s">
        <v>173</v>
      </c>
      <c r="AU96" s="228" t="s">
        <v>82</v>
      </c>
      <c r="AV96" s="12" t="s">
        <v>82</v>
      </c>
      <c r="AW96" s="12" t="s">
        <v>36</v>
      </c>
      <c r="AX96" s="12" t="s">
        <v>80</v>
      </c>
      <c r="AY96" s="228" t="s">
        <v>162</v>
      </c>
    </row>
    <row r="97" spans="2:65" s="1" customFormat="1" ht="20.45" customHeight="1">
      <c r="B97" s="40"/>
      <c r="C97" s="192" t="s">
        <v>204</v>
      </c>
      <c r="D97" s="192" t="s">
        <v>164</v>
      </c>
      <c r="E97" s="193" t="s">
        <v>1347</v>
      </c>
      <c r="F97" s="194" t="s">
        <v>1344</v>
      </c>
      <c r="G97" s="195" t="s">
        <v>1327</v>
      </c>
      <c r="H97" s="196">
        <v>1</v>
      </c>
      <c r="I97" s="197"/>
      <c r="J97" s="198">
        <f>ROUND(I97*H97,2)</f>
        <v>0</v>
      </c>
      <c r="K97" s="194" t="s">
        <v>21</v>
      </c>
      <c r="L97" s="60"/>
      <c r="M97" s="199" t="s">
        <v>21</v>
      </c>
      <c r="N97" s="200" t="s">
        <v>43</v>
      </c>
      <c r="O97" s="41"/>
      <c r="P97" s="201">
        <f>O97*H97</f>
        <v>0</v>
      </c>
      <c r="Q97" s="201">
        <v>0</v>
      </c>
      <c r="R97" s="201">
        <f>Q97*H97</f>
        <v>0</v>
      </c>
      <c r="S97" s="201">
        <v>0</v>
      </c>
      <c r="T97" s="202">
        <f>S97*H97</f>
        <v>0</v>
      </c>
      <c r="AR97" s="23" t="s">
        <v>1328</v>
      </c>
      <c r="AT97" s="23" t="s">
        <v>164</v>
      </c>
      <c r="AU97" s="23" t="s">
        <v>82</v>
      </c>
      <c r="AY97" s="23" t="s">
        <v>162</v>
      </c>
      <c r="BE97" s="203">
        <f>IF(N97="základní",J97,0)</f>
        <v>0</v>
      </c>
      <c r="BF97" s="203">
        <f>IF(N97="snížená",J97,0)</f>
        <v>0</v>
      </c>
      <c r="BG97" s="203">
        <f>IF(N97="zákl. přenesená",J97,0)</f>
        <v>0</v>
      </c>
      <c r="BH97" s="203">
        <f>IF(N97="sníž. přenesená",J97,0)</f>
        <v>0</v>
      </c>
      <c r="BI97" s="203">
        <f>IF(N97="nulová",J97,0)</f>
        <v>0</v>
      </c>
      <c r="BJ97" s="23" t="s">
        <v>80</v>
      </c>
      <c r="BK97" s="203">
        <f>ROUND(I97*H97,2)</f>
        <v>0</v>
      </c>
      <c r="BL97" s="23" t="s">
        <v>1328</v>
      </c>
      <c r="BM97" s="23" t="s">
        <v>1393</v>
      </c>
    </row>
    <row r="98" spans="2:65" s="1" customFormat="1" ht="40.5">
      <c r="B98" s="40"/>
      <c r="C98" s="62"/>
      <c r="D98" s="204" t="s">
        <v>486</v>
      </c>
      <c r="E98" s="62"/>
      <c r="F98" s="205" t="s">
        <v>1349</v>
      </c>
      <c r="G98" s="62"/>
      <c r="H98" s="62"/>
      <c r="I98" s="162"/>
      <c r="J98" s="62"/>
      <c r="K98" s="62"/>
      <c r="L98" s="60"/>
      <c r="M98" s="206"/>
      <c r="N98" s="41"/>
      <c r="O98" s="41"/>
      <c r="P98" s="41"/>
      <c r="Q98" s="41"/>
      <c r="R98" s="41"/>
      <c r="S98" s="41"/>
      <c r="T98" s="77"/>
      <c r="AT98" s="23" t="s">
        <v>486</v>
      </c>
      <c r="AU98" s="23" t="s">
        <v>82</v>
      </c>
    </row>
    <row r="99" spans="2:65" s="12" customFormat="1">
      <c r="B99" s="218"/>
      <c r="C99" s="219"/>
      <c r="D99" s="231" t="s">
        <v>173</v>
      </c>
      <c r="E99" s="258" t="s">
        <v>21</v>
      </c>
      <c r="F99" s="259" t="s">
        <v>80</v>
      </c>
      <c r="G99" s="219"/>
      <c r="H99" s="260">
        <v>1</v>
      </c>
      <c r="I99" s="223"/>
      <c r="J99" s="219"/>
      <c r="K99" s="219"/>
      <c r="L99" s="224"/>
      <c r="M99" s="225"/>
      <c r="N99" s="226"/>
      <c r="O99" s="226"/>
      <c r="P99" s="226"/>
      <c r="Q99" s="226"/>
      <c r="R99" s="226"/>
      <c r="S99" s="226"/>
      <c r="T99" s="227"/>
      <c r="AT99" s="228" t="s">
        <v>173</v>
      </c>
      <c r="AU99" s="228" t="s">
        <v>82</v>
      </c>
      <c r="AV99" s="12" t="s">
        <v>82</v>
      </c>
      <c r="AW99" s="12" t="s">
        <v>36</v>
      </c>
      <c r="AX99" s="12" t="s">
        <v>80</v>
      </c>
      <c r="AY99" s="228" t="s">
        <v>162</v>
      </c>
    </row>
    <row r="100" spans="2:65" s="1" customFormat="1" ht="28.9" customHeight="1">
      <c r="B100" s="40"/>
      <c r="C100" s="192" t="s">
        <v>214</v>
      </c>
      <c r="D100" s="192" t="s">
        <v>164</v>
      </c>
      <c r="E100" s="193" t="s">
        <v>1350</v>
      </c>
      <c r="F100" s="194" t="s">
        <v>1351</v>
      </c>
      <c r="G100" s="195" t="s">
        <v>1327</v>
      </c>
      <c r="H100" s="196">
        <v>1</v>
      </c>
      <c r="I100" s="197"/>
      <c r="J100" s="198">
        <f>ROUND(I100*H100,2)</f>
        <v>0</v>
      </c>
      <c r="K100" s="194" t="s">
        <v>21</v>
      </c>
      <c r="L100" s="60"/>
      <c r="M100" s="199" t="s">
        <v>21</v>
      </c>
      <c r="N100" s="200" t="s">
        <v>43</v>
      </c>
      <c r="O100" s="41"/>
      <c r="P100" s="201">
        <f>O100*H100</f>
        <v>0</v>
      </c>
      <c r="Q100" s="201">
        <v>0</v>
      </c>
      <c r="R100" s="201">
        <f>Q100*H100</f>
        <v>0</v>
      </c>
      <c r="S100" s="201">
        <v>0</v>
      </c>
      <c r="T100" s="202">
        <f>S100*H100</f>
        <v>0</v>
      </c>
      <c r="AR100" s="23" t="s">
        <v>1328</v>
      </c>
      <c r="AT100" s="23" t="s">
        <v>164</v>
      </c>
      <c r="AU100" s="23" t="s">
        <v>82</v>
      </c>
      <c r="AY100" s="23" t="s">
        <v>162</v>
      </c>
      <c r="BE100" s="203">
        <f>IF(N100="základní",J100,0)</f>
        <v>0</v>
      </c>
      <c r="BF100" s="203">
        <f>IF(N100="snížená",J100,0)</f>
        <v>0</v>
      </c>
      <c r="BG100" s="203">
        <f>IF(N100="zákl. přenesená",J100,0)</f>
        <v>0</v>
      </c>
      <c r="BH100" s="203">
        <f>IF(N100="sníž. přenesená",J100,0)</f>
        <v>0</v>
      </c>
      <c r="BI100" s="203">
        <f>IF(N100="nulová",J100,0)</f>
        <v>0</v>
      </c>
      <c r="BJ100" s="23" t="s">
        <v>80</v>
      </c>
      <c r="BK100" s="203">
        <f>ROUND(I100*H100,2)</f>
        <v>0</v>
      </c>
      <c r="BL100" s="23" t="s">
        <v>1328</v>
      </c>
      <c r="BM100" s="23" t="s">
        <v>1394</v>
      </c>
    </row>
    <row r="101" spans="2:65" s="1" customFormat="1" ht="40.5">
      <c r="B101" s="40"/>
      <c r="C101" s="62"/>
      <c r="D101" s="204" t="s">
        <v>486</v>
      </c>
      <c r="E101" s="62"/>
      <c r="F101" s="205" t="s">
        <v>1353</v>
      </c>
      <c r="G101" s="62"/>
      <c r="H101" s="62"/>
      <c r="I101" s="162"/>
      <c r="J101" s="62"/>
      <c r="K101" s="62"/>
      <c r="L101" s="60"/>
      <c r="M101" s="206"/>
      <c r="N101" s="41"/>
      <c r="O101" s="41"/>
      <c r="P101" s="41"/>
      <c r="Q101" s="41"/>
      <c r="R101" s="41"/>
      <c r="S101" s="41"/>
      <c r="T101" s="77"/>
      <c r="AT101" s="23" t="s">
        <v>486</v>
      </c>
      <c r="AU101" s="23" t="s">
        <v>82</v>
      </c>
    </row>
    <row r="102" spans="2:65" s="12" customFormat="1">
      <c r="B102" s="218"/>
      <c r="C102" s="219"/>
      <c r="D102" s="231" t="s">
        <v>173</v>
      </c>
      <c r="E102" s="258" t="s">
        <v>21</v>
      </c>
      <c r="F102" s="259" t="s">
        <v>80</v>
      </c>
      <c r="G102" s="219"/>
      <c r="H102" s="260">
        <v>1</v>
      </c>
      <c r="I102" s="223"/>
      <c r="J102" s="219"/>
      <c r="K102" s="219"/>
      <c r="L102" s="224"/>
      <c r="M102" s="225"/>
      <c r="N102" s="226"/>
      <c r="O102" s="226"/>
      <c r="P102" s="226"/>
      <c r="Q102" s="226"/>
      <c r="R102" s="226"/>
      <c r="S102" s="226"/>
      <c r="T102" s="227"/>
      <c r="AT102" s="228" t="s">
        <v>173</v>
      </c>
      <c r="AU102" s="228" t="s">
        <v>82</v>
      </c>
      <c r="AV102" s="12" t="s">
        <v>82</v>
      </c>
      <c r="AW102" s="12" t="s">
        <v>36</v>
      </c>
      <c r="AX102" s="12" t="s">
        <v>80</v>
      </c>
      <c r="AY102" s="228" t="s">
        <v>162</v>
      </c>
    </row>
    <row r="103" spans="2:65" s="1" customFormat="1" ht="20.45" customHeight="1">
      <c r="B103" s="40"/>
      <c r="C103" s="192" t="s">
        <v>223</v>
      </c>
      <c r="D103" s="192" t="s">
        <v>164</v>
      </c>
      <c r="E103" s="193" t="s">
        <v>1354</v>
      </c>
      <c r="F103" s="194" t="s">
        <v>1355</v>
      </c>
      <c r="G103" s="195" t="s">
        <v>1327</v>
      </c>
      <c r="H103" s="196">
        <v>1</v>
      </c>
      <c r="I103" s="197"/>
      <c r="J103" s="198">
        <f>ROUND(I103*H103,2)</f>
        <v>0</v>
      </c>
      <c r="K103" s="194" t="s">
        <v>21</v>
      </c>
      <c r="L103" s="60"/>
      <c r="M103" s="199" t="s">
        <v>21</v>
      </c>
      <c r="N103" s="200" t="s">
        <v>43</v>
      </c>
      <c r="O103" s="41"/>
      <c r="P103" s="201">
        <f>O103*H103</f>
        <v>0</v>
      </c>
      <c r="Q103" s="201">
        <v>0</v>
      </c>
      <c r="R103" s="201">
        <f>Q103*H103</f>
        <v>0</v>
      </c>
      <c r="S103" s="201">
        <v>0</v>
      </c>
      <c r="T103" s="202">
        <f>S103*H103</f>
        <v>0</v>
      </c>
      <c r="AR103" s="23" t="s">
        <v>1328</v>
      </c>
      <c r="AT103" s="23" t="s">
        <v>164</v>
      </c>
      <c r="AU103" s="23" t="s">
        <v>82</v>
      </c>
      <c r="AY103" s="23" t="s">
        <v>162</v>
      </c>
      <c r="BE103" s="203">
        <f>IF(N103="základní",J103,0)</f>
        <v>0</v>
      </c>
      <c r="BF103" s="203">
        <f>IF(N103="snížená",J103,0)</f>
        <v>0</v>
      </c>
      <c r="BG103" s="203">
        <f>IF(N103="zákl. přenesená",J103,0)</f>
        <v>0</v>
      </c>
      <c r="BH103" s="203">
        <f>IF(N103="sníž. přenesená",J103,0)</f>
        <v>0</v>
      </c>
      <c r="BI103" s="203">
        <f>IF(N103="nulová",J103,0)</f>
        <v>0</v>
      </c>
      <c r="BJ103" s="23" t="s">
        <v>80</v>
      </c>
      <c r="BK103" s="203">
        <f>ROUND(I103*H103,2)</f>
        <v>0</v>
      </c>
      <c r="BL103" s="23" t="s">
        <v>1328</v>
      </c>
      <c r="BM103" s="23" t="s">
        <v>1395</v>
      </c>
    </row>
    <row r="104" spans="2:65" s="12" customFormat="1">
      <c r="B104" s="218"/>
      <c r="C104" s="219"/>
      <c r="D104" s="204" t="s">
        <v>173</v>
      </c>
      <c r="E104" s="220" t="s">
        <v>21</v>
      </c>
      <c r="F104" s="221" t="s">
        <v>80</v>
      </c>
      <c r="G104" s="219"/>
      <c r="H104" s="222">
        <v>1</v>
      </c>
      <c r="I104" s="223"/>
      <c r="J104" s="219"/>
      <c r="K104" s="219"/>
      <c r="L104" s="224"/>
      <c r="M104" s="225"/>
      <c r="N104" s="226"/>
      <c r="O104" s="226"/>
      <c r="P104" s="226"/>
      <c r="Q104" s="226"/>
      <c r="R104" s="226"/>
      <c r="S104" s="226"/>
      <c r="T104" s="227"/>
      <c r="AT104" s="228" t="s">
        <v>173</v>
      </c>
      <c r="AU104" s="228" t="s">
        <v>82</v>
      </c>
      <c r="AV104" s="12" t="s">
        <v>82</v>
      </c>
      <c r="AW104" s="12" t="s">
        <v>36</v>
      </c>
      <c r="AX104" s="12" t="s">
        <v>80</v>
      </c>
      <c r="AY104" s="228" t="s">
        <v>162</v>
      </c>
    </row>
    <row r="105" spans="2:65" s="10" customFormat="1" ht="29.85" customHeight="1">
      <c r="B105" s="175"/>
      <c r="C105" s="176"/>
      <c r="D105" s="189" t="s">
        <v>71</v>
      </c>
      <c r="E105" s="190" t="s">
        <v>1357</v>
      </c>
      <c r="F105" s="190" t="s">
        <v>1358</v>
      </c>
      <c r="G105" s="176"/>
      <c r="H105" s="176"/>
      <c r="I105" s="179"/>
      <c r="J105" s="191">
        <f>BK105</f>
        <v>0</v>
      </c>
      <c r="K105" s="176"/>
      <c r="L105" s="181"/>
      <c r="M105" s="182"/>
      <c r="N105" s="183"/>
      <c r="O105" s="183"/>
      <c r="P105" s="184">
        <f>SUM(P106:P107)</f>
        <v>0</v>
      </c>
      <c r="Q105" s="183"/>
      <c r="R105" s="184">
        <f>SUM(R106:R107)</f>
        <v>0</v>
      </c>
      <c r="S105" s="183"/>
      <c r="T105" s="185">
        <f>SUM(T106:T107)</f>
        <v>0</v>
      </c>
      <c r="AR105" s="186" t="s">
        <v>196</v>
      </c>
      <c r="AT105" s="187" t="s">
        <v>71</v>
      </c>
      <c r="AU105" s="187" t="s">
        <v>80</v>
      </c>
      <c r="AY105" s="186" t="s">
        <v>162</v>
      </c>
      <c r="BK105" s="188">
        <f>SUM(BK106:BK107)</f>
        <v>0</v>
      </c>
    </row>
    <row r="106" spans="2:65" s="1" customFormat="1" ht="20.45" customHeight="1">
      <c r="B106" s="40"/>
      <c r="C106" s="192" t="s">
        <v>230</v>
      </c>
      <c r="D106" s="192" t="s">
        <v>164</v>
      </c>
      <c r="E106" s="193" t="s">
        <v>1359</v>
      </c>
      <c r="F106" s="194" t="s">
        <v>1360</v>
      </c>
      <c r="G106" s="195" t="s">
        <v>1327</v>
      </c>
      <c r="H106" s="196">
        <v>1</v>
      </c>
      <c r="I106" s="197"/>
      <c r="J106" s="198">
        <f>ROUND(I106*H106,2)</f>
        <v>0</v>
      </c>
      <c r="K106" s="194" t="s">
        <v>21</v>
      </c>
      <c r="L106" s="60"/>
      <c r="M106" s="199" t="s">
        <v>21</v>
      </c>
      <c r="N106" s="200" t="s">
        <v>43</v>
      </c>
      <c r="O106" s="41"/>
      <c r="P106" s="201">
        <f>O106*H106</f>
        <v>0</v>
      </c>
      <c r="Q106" s="201">
        <v>0</v>
      </c>
      <c r="R106" s="201">
        <f>Q106*H106</f>
        <v>0</v>
      </c>
      <c r="S106" s="201">
        <v>0</v>
      </c>
      <c r="T106" s="202">
        <f>S106*H106</f>
        <v>0</v>
      </c>
      <c r="AR106" s="23" t="s">
        <v>1361</v>
      </c>
      <c r="AT106" s="23" t="s">
        <v>164</v>
      </c>
      <c r="AU106" s="23" t="s">
        <v>82</v>
      </c>
      <c r="AY106" s="23" t="s">
        <v>162</v>
      </c>
      <c r="BE106" s="203">
        <f>IF(N106="základní",J106,0)</f>
        <v>0</v>
      </c>
      <c r="BF106" s="203">
        <f>IF(N106="snížená",J106,0)</f>
        <v>0</v>
      </c>
      <c r="BG106" s="203">
        <f>IF(N106="zákl. přenesená",J106,0)</f>
        <v>0</v>
      </c>
      <c r="BH106" s="203">
        <f>IF(N106="sníž. přenesená",J106,0)</f>
        <v>0</v>
      </c>
      <c r="BI106" s="203">
        <f>IF(N106="nulová",J106,0)</f>
        <v>0</v>
      </c>
      <c r="BJ106" s="23" t="s">
        <v>80</v>
      </c>
      <c r="BK106" s="203">
        <f>ROUND(I106*H106,2)</f>
        <v>0</v>
      </c>
      <c r="BL106" s="23" t="s">
        <v>1361</v>
      </c>
      <c r="BM106" s="23" t="s">
        <v>1396</v>
      </c>
    </row>
    <row r="107" spans="2:65" s="12" customFormat="1">
      <c r="B107" s="218"/>
      <c r="C107" s="219"/>
      <c r="D107" s="204" t="s">
        <v>173</v>
      </c>
      <c r="E107" s="220" t="s">
        <v>21</v>
      </c>
      <c r="F107" s="221" t="s">
        <v>80</v>
      </c>
      <c r="G107" s="219"/>
      <c r="H107" s="222">
        <v>1</v>
      </c>
      <c r="I107" s="223"/>
      <c r="J107" s="219"/>
      <c r="K107" s="219"/>
      <c r="L107" s="224"/>
      <c r="M107" s="225"/>
      <c r="N107" s="226"/>
      <c r="O107" s="226"/>
      <c r="P107" s="226"/>
      <c r="Q107" s="226"/>
      <c r="R107" s="226"/>
      <c r="S107" s="226"/>
      <c r="T107" s="227"/>
      <c r="AT107" s="228" t="s">
        <v>173</v>
      </c>
      <c r="AU107" s="228" t="s">
        <v>82</v>
      </c>
      <c r="AV107" s="12" t="s">
        <v>82</v>
      </c>
      <c r="AW107" s="12" t="s">
        <v>36</v>
      </c>
      <c r="AX107" s="12" t="s">
        <v>80</v>
      </c>
      <c r="AY107" s="228" t="s">
        <v>162</v>
      </c>
    </row>
    <row r="108" spans="2:65" s="10" customFormat="1" ht="29.85" customHeight="1">
      <c r="B108" s="175"/>
      <c r="C108" s="176"/>
      <c r="D108" s="189" t="s">
        <v>71</v>
      </c>
      <c r="E108" s="190" t="s">
        <v>1370</v>
      </c>
      <c r="F108" s="190" t="s">
        <v>1371</v>
      </c>
      <c r="G108" s="176"/>
      <c r="H108" s="176"/>
      <c r="I108" s="179"/>
      <c r="J108" s="191">
        <f>BK108</f>
        <v>0</v>
      </c>
      <c r="K108" s="176"/>
      <c r="L108" s="181"/>
      <c r="M108" s="182"/>
      <c r="N108" s="183"/>
      <c r="O108" s="183"/>
      <c r="P108" s="184">
        <f>SUM(P109:P116)</f>
        <v>0</v>
      </c>
      <c r="Q108" s="183"/>
      <c r="R108" s="184">
        <f>SUM(R109:R116)</f>
        <v>0</v>
      </c>
      <c r="S108" s="183"/>
      <c r="T108" s="185">
        <f>SUM(T109:T116)</f>
        <v>0</v>
      </c>
      <c r="AR108" s="186" t="s">
        <v>196</v>
      </c>
      <c r="AT108" s="187" t="s">
        <v>71</v>
      </c>
      <c r="AU108" s="187" t="s">
        <v>80</v>
      </c>
      <c r="AY108" s="186" t="s">
        <v>162</v>
      </c>
      <c r="BK108" s="188">
        <f>SUM(BK109:BK116)</f>
        <v>0</v>
      </c>
    </row>
    <row r="109" spans="2:65" s="1" customFormat="1" ht="20.45" customHeight="1">
      <c r="B109" s="40"/>
      <c r="C109" s="192" t="s">
        <v>243</v>
      </c>
      <c r="D109" s="192" t="s">
        <v>164</v>
      </c>
      <c r="E109" s="193" t="s">
        <v>1372</v>
      </c>
      <c r="F109" s="194" t="s">
        <v>1373</v>
      </c>
      <c r="G109" s="195" t="s">
        <v>1327</v>
      </c>
      <c r="H109" s="196">
        <v>1</v>
      </c>
      <c r="I109" s="197"/>
      <c r="J109" s="198">
        <f>ROUND(I109*H109,2)</f>
        <v>0</v>
      </c>
      <c r="K109" s="194" t="s">
        <v>21</v>
      </c>
      <c r="L109" s="60"/>
      <c r="M109" s="199" t="s">
        <v>21</v>
      </c>
      <c r="N109" s="200" t="s">
        <v>43</v>
      </c>
      <c r="O109" s="41"/>
      <c r="P109" s="201">
        <f>O109*H109</f>
        <v>0</v>
      </c>
      <c r="Q109" s="201">
        <v>0</v>
      </c>
      <c r="R109" s="201">
        <f>Q109*H109</f>
        <v>0</v>
      </c>
      <c r="S109" s="201">
        <v>0</v>
      </c>
      <c r="T109" s="202">
        <f>S109*H109</f>
        <v>0</v>
      </c>
      <c r="AR109" s="23" t="s">
        <v>1328</v>
      </c>
      <c r="AT109" s="23" t="s">
        <v>164</v>
      </c>
      <c r="AU109" s="23" t="s">
        <v>82</v>
      </c>
      <c r="AY109" s="23" t="s">
        <v>162</v>
      </c>
      <c r="BE109" s="203">
        <f>IF(N109="základní",J109,0)</f>
        <v>0</v>
      </c>
      <c r="BF109" s="203">
        <f>IF(N109="snížená",J109,0)</f>
        <v>0</v>
      </c>
      <c r="BG109" s="203">
        <f>IF(N109="zákl. přenesená",J109,0)</f>
        <v>0</v>
      </c>
      <c r="BH109" s="203">
        <f>IF(N109="sníž. přenesená",J109,0)</f>
        <v>0</v>
      </c>
      <c r="BI109" s="203">
        <f>IF(N109="nulová",J109,0)</f>
        <v>0</v>
      </c>
      <c r="BJ109" s="23" t="s">
        <v>80</v>
      </c>
      <c r="BK109" s="203">
        <f>ROUND(I109*H109,2)</f>
        <v>0</v>
      </c>
      <c r="BL109" s="23" t="s">
        <v>1328</v>
      </c>
      <c r="BM109" s="23" t="s">
        <v>1397</v>
      </c>
    </row>
    <row r="110" spans="2:65" s="12" customFormat="1">
      <c r="B110" s="218"/>
      <c r="C110" s="219"/>
      <c r="D110" s="231" t="s">
        <v>173</v>
      </c>
      <c r="E110" s="258" t="s">
        <v>21</v>
      </c>
      <c r="F110" s="259" t="s">
        <v>80</v>
      </c>
      <c r="G110" s="219"/>
      <c r="H110" s="260">
        <v>1</v>
      </c>
      <c r="I110" s="223"/>
      <c r="J110" s="219"/>
      <c r="K110" s="219"/>
      <c r="L110" s="224"/>
      <c r="M110" s="225"/>
      <c r="N110" s="226"/>
      <c r="O110" s="226"/>
      <c r="P110" s="226"/>
      <c r="Q110" s="226"/>
      <c r="R110" s="226"/>
      <c r="S110" s="226"/>
      <c r="T110" s="227"/>
      <c r="AT110" s="228" t="s">
        <v>173</v>
      </c>
      <c r="AU110" s="228" t="s">
        <v>82</v>
      </c>
      <c r="AV110" s="12" t="s">
        <v>82</v>
      </c>
      <c r="AW110" s="12" t="s">
        <v>36</v>
      </c>
      <c r="AX110" s="12" t="s">
        <v>80</v>
      </c>
      <c r="AY110" s="228" t="s">
        <v>162</v>
      </c>
    </row>
    <row r="111" spans="2:65" s="1" customFormat="1" ht="20.45" customHeight="1">
      <c r="B111" s="40"/>
      <c r="C111" s="192" t="s">
        <v>250</v>
      </c>
      <c r="D111" s="192" t="s">
        <v>164</v>
      </c>
      <c r="E111" s="193" t="s">
        <v>1375</v>
      </c>
      <c r="F111" s="194" t="s">
        <v>1376</v>
      </c>
      <c r="G111" s="195" t="s">
        <v>1327</v>
      </c>
      <c r="H111" s="196">
        <v>1</v>
      </c>
      <c r="I111" s="197"/>
      <c r="J111" s="198">
        <f>ROUND(I111*H111,2)</f>
        <v>0</v>
      </c>
      <c r="K111" s="194" t="s">
        <v>21</v>
      </c>
      <c r="L111" s="60"/>
      <c r="M111" s="199" t="s">
        <v>21</v>
      </c>
      <c r="N111" s="200" t="s">
        <v>43</v>
      </c>
      <c r="O111" s="41"/>
      <c r="P111" s="201">
        <f>O111*H111</f>
        <v>0</v>
      </c>
      <c r="Q111" s="201">
        <v>0</v>
      </c>
      <c r="R111" s="201">
        <f>Q111*H111</f>
        <v>0</v>
      </c>
      <c r="S111" s="201">
        <v>0</v>
      </c>
      <c r="T111" s="202">
        <f>S111*H111</f>
        <v>0</v>
      </c>
      <c r="AR111" s="23" t="s">
        <v>1328</v>
      </c>
      <c r="AT111" s="23" t="s">
        <v>164</v>
      </c>
      <c r="AU111" s="23" t="s">
        <v>82</v>
      </c>
      <c r="AY111" s="23" t="s">
        <v>162</v>
      </c>
      <c r="BE111" s="203">
        <f>IF(N111="základní",J111,0)</f>
        <v>0</v>
      </c>
      <c r="BF111" s="203">
        <f>IF(N111="snížená",J111,0)</f>
        <v>0</v>
      </c>
      <c r="BG111" s="203">
        <f>IF(N111="zákl. přenesená",J111,0)</f>
        <v>0</v>
      </c>
      <c r="BH111" s="203">
        <f>IF(N111="sníž. přenesená",J111,0)</f>
        <v>0</v>
      </c>
      <c r="BI111" s="203">
        <f>IF(N111="nulová",J111,0)</f>
        <v>0</v>
      </c>
      <c r="BJ111" s="23" t="s">
        <v>80</v>
      </c>
      <c r="BK111" s="203">
        <f>ROUND(I111*H111,2)</f>
        <v>0</v>
      </c>
      <c r="BL111" s="23" t="s">
        <v>1328</v>
      </c>
      <c r="BM111" s="23" t="s">
        <v>1398</v>
      </c>
    </row>
    <row r="112" spans="2:65" s="12" customFormat="1">
      <c r="B112" s="218"/>
      <c r="C112" s="219"/>
      <c r="D112" s="231" t="s">
        <v>173</v>
      </c>
      <c r="E112" s="258" t="s">
        <v>21</v>
      </c>
      <c r="F112" s="259" t="s">
        <v>80</v>
      </c>
      <c r="G112" s="219"/>
      <c r="H112" s="260">
        <v>1</v>
      </c>
      <c r="I112" s="223"/>
      <c r="J112" s="219"/>
      <c r="K112" s="219"/>
      <c r="L112" s="224"/>
      <c r="M112" s="225"/>
      <c r="N112" s="226"/>
      <c r="O112" s="226"/>
      <c r="P112" s="226"/>
      <c r="Q112" s="226"/>
      <c r="R112" s="226"/>
      <c r="S112" s="226"/>
      <c r="T112" s="227"/>
      <c r="AT112" s="228" t="s">
        <v>173</v>
      </c>
      <c r="AU112" s="228" t="s">
        <v>82</v>
      </c>
      <c r="AV112" s="12" t="s">
        <v>82</v>
      </c>
      <c r="AW112" s="12" t="s">
        <v>36</v>
      </c>
      <c r="AX112" s="12" t="s">
        <v>80</v>
      </c>
      <c r="AY112" s="228" t="s">
        <v>162</v>
      </c>
    </row>
    <row r="113" spans="2:65" s="1" customFormat="1" ht="28.9" customHeight="1">
      <c r="B113" s="40"/>
      <c r="C113" s="192" t="s">
        <v>257</v>
      </c>
      <c r="D113" s="192" t="s">
        <v>164</v>
      </c>
      <c r="E113" s="193" t="s">
        <v>1378</v>
      </c>
      <c r="F113" s="194" t="s">
        <v>1379</v>
      </c>
      <c r="G113" s="195" t="s">
        <v>1327</v>
      </c>
      <c r="H113" s="196">
        <v>1</v>
      </c>
      <c r="I113" s="197"/>
      <c r="J113" s="198">
        <f>ROUND(I113*H113,2)</f>
        <v>0</v>
      </c>
      <c r="K113" s="194" t="s">
        <v>21</v>
      </c>
      <c r="L113" s="60"/>
      <c r="M113" s="199" t="s">
        <v>21</v>
      </c>
      <c r="N113" s="200" t="s">
        <v>43</v>
      </c>
      <c r="O113" s="41"/>
      <c r="P113" s="201">
        <f>O113*H113</f>
        <v>0</v>
      </c>
      <c r="Q113" s="201">
        <v>0</v>
      </c>
      <c r="R113" s="201">
        <f>Q113*H113</f>
        <v>0</v>
      </c>
      <c r="S113" s="201">
        <v>0</v>
      </c>
      <c r="T113" s="202">
        <f>S113*H113</f>
        <v>0</v>
      </c>
      <c r="AR113" s="23" t="s">
        <v>1328</v>
      </c>
      <c r="AT113" s="23" t="s">
        <v>164</v>
      </c>
      <c r="AU113" s="23" t="s">
        <v>82</v>
      </c>
      <c r="AY113" s="23" t="s">
        <v>162</v>
      </c>
      <c r="BE113" s="203">
        <f>IF(N113="základní",J113,0)</f>
        <v>0</v>
      </c>
      <c r="BF113" s="203">
        <f>IF(N113="snížená",J113,0)</f>
        <v>0</v>
      </c>
      <c r="BG113" s="203">
        <f>IF(N113="zákl. přenesená",J113,0)</f>
        <v>0</v>
      </c>
      <c r="BH113" s="203">
        <f>IF(N113="sníž. přenesená",J113,0)</f>
        <v>0</v>
      </c>
      <c r="BI113" s="203">
        <f>IF(N113="nulová",J113,0)</f>
        <v>0</v>
      </c>
      <c r="BJ113" s="23" t="s">
        <v>80</v>
      </c>
      <c r="BK113" s="203">
        <f>ROUND(I113*H113,2)</f>
        <v>0</v>
      </c>
      <c r="BL113" s="23" t="s">
        <v>1328</v>
      </c>
      <c r="BM113" s="23" t="s">
        <v>1399</v>
      </c>
    </row>
    <row r="114" spans="2:65" s="12" customFormat="1">
      <c r="B114" s="218"/>
      <c r="C114" s="219"/>
      <c r="D114" s="231" t="s">
        <v>173</v>
      </c>
      <c r="E114" s="258" t="s">
        <v>21</v>
      </c>
      <c r="F114" s="259" t="s">
        <v>80</v>
      </c>
      <c r="G114" s="219"/>
      <c r="H114" s="260">
        <v>1</v>
      </c>
      <c r="I114" s="223"/>
      <c r="J114" s="219"/>
      <c r="K114" s="219"/>
      <c r="L114" s="224"/>
      <c r="M114" s="225"/>
      <c r="N114" s="226"/>
      <c r="O114" s="226"/>
      <c r="P114" s="226"/>
      <c r="Q114" s="226"/>
      <c r="R114" s="226"/>
      <c r="S114" s="226"/>
      <c r="T114" s="227"/>
      <c r="AT114" s="228" t="s">
        <v>173</v>
      </c>
      <c r="AU114" s="228" t="s">
        <v>82</v>
      </c>
      <c r="AV114" s="12" t="s">
        <v>82</v>
      </c>
      <c r="AW114" s="12" t="s">
        <v>36</v>
      </c>
      <c r="AX114" s="12" t="s">
        <v>80</v>
      </c>
      <c r="AY114" s="228" t="s">
        <v>162</v>
      </c>
    </row>
    <row r="115" spans="2:65" s="1" customFormat="1" ht="20.45" customHeight="1">
      <c r="B115" s="40"/>
      <c r="C115" s="192" t="s">
        <v>263</v>
      </c>
      <c r="D115" s="192" t="s">
        <v>164</v>
      </c>
      <c r="E115" s="193" t="s">
        <v>1381</v>
      </c>
      <c r="F115" s="194" t="s">
        <v>1382</v>
      </c>
      <c r="G115" s="195" t="s">
        <v>1327</v>
      </c>
      <c r="H115" s="196">
        <v>1</v>
      </c>
      <c r="I115" s="197"/>
      <c r="J115" s="198">
        <f>ROUND(I115*H115,2)</f>
        <v>0</v>
      </c>
      <c r="K115" s="194" t="s">
        <v>21</v>
      </c>
      <c r="L115" s="60"/>
      <c r="M115" s="199" t="s">
        <v>21</v>
      </c>
      <c r="N115" s="200" t="s">
        <v>43</v>
      </c>
      <c r="O115" s="41"/>
      <c r="P115" s="201">
        <f>O115*H115</f>
        <v>0</v>
      </c>
      <c r="Q115" s="201">
        <v>0</v>
      </c>
      <c r="R115" s="201">
        <f>Q115*H115</f>
        <v>0</v>
      </c>
      <c r="S115" s="201">
        <v>0</v>
      </c>
      <c r="T115" s="202">
        <f>S115*H115</f>
        <v>0</v>
      </c>
      <c r="AR115" s="23" t="s">
        <v>1328</v>
      </c>
      <c r="AT115" s="23" t="s">
        <v>164</v>
      </c>
      <c r="AU115" s="23" t="s">
        <v>82</v>
      </c>
      <c r="AY115" s="23" t="s">
        <v>162</v>
      </c>
      <c r="BE115" s="203">
        <f>IF(N115="základní",J115,0)</f>
        <v>0</v>
      </c>
      <c r="BF115" s="203">
        <f>IF(N115="snížená",J115,0)</f>
        <v>0</v>
      </c>
      <c r="BG115" s="203">
        <f>IF(N115="zákl. přenesená",J115,0)</f>
        <v>0</v>
      </c>
      <c r="BH115" s="203">
        <f>IF(N115="sníž. přenesená",J115,0)</f>
        <v>0</v>
      </c>
      <c r="BI115" s="203">
        <f>IF(N115="nulová",J115,0)</f>
        <v>0</v>
      </c>
      <c r="BJ115" s="23" t="s">
        <v>80</v>
      </c>
      <c r="BK115" s="203">
        <f>ROUND(I115*H115,2)</f>
        <v>0</v>
      </c>
      <c r="BL115" s="23" t="s">
        <v>1328</v>
      </c>
      <c r="BM115" s="23" t="s">
        <v>1400</v>
      </c>
    </row>
    <row r="116" spans="2:65" s="12" customFormat="1">
      <c r="B116" s="218"/>
      <c r="C116" s="219"/>
      <c r="D116" s="204" t="s">
        <v>173</v>
      </c>
      <c r="E116" s="220" t="s">
        <v>21</v>
      </c>
      <c r="F116" s="221" t="s">
        <v>80</v>
      </c>
      <c r="G116" s="219"/>
      <c r="H116" s="222">
        <v>1</v>
      </c>
      <c r="I116" s="223"/>
      <c r="J116" s="219"/>
      <c r="K116" s="219"/>
      <c r="L116" s="224"/>
      <c r="M116" s="261"/>
      <c r="N116" s="262"/>
      <c r="O116" s="262"/>
      <c r="P116" s="262"/>
      <c r="Q116" s="262"/>
      <c r="R116" s="262"/>
      <c r="S116" s="262"/>
      <c r="T116" s="263"/>
      <c r="AT116" s="228" t="s">
        <v>173</v>
      </c>
      <c r="AU116" s="228" t="s">
        <v>82</v>
      </c>
      <c r="AV116" s="12" t="s">
        <v>82</v>
      </c>
      <c r="AW116" s="12" t="s">
        <v>36</v>
      </c>
      <c r="AX116" s="12" t="s">
        <v>80</v>
      </c>
      <c r="AY116" s="228" t="s">
        <v>162</v>
      </c>
    </row>
    <row r="117" spans="2:65" s="1" customFormat="1" ht="6.95" customHeight="1">
      <c r="B117" s="55"/>
      <c r="C117" s="56"/>
      <c r="D117" s="56"/>
      <c r="E117" s="56"/>
      <c r="F117" s="56"/>
      <c r="G117" s="56"/>
      <c r="H117" s="56"/>
      <c r="I117" s="138"/>
      <c r="J117" s="56"/>
      <c r="K117" s="56"/>
      <c r="L117" s="60"/>
    </row>
  </sheetData>
  <sheetProtection password="CC35" sheet="1" objects="1" scenarios="1" formatCells="0" formatColumns="0" formatRows="0" sort="0" autoFilter="0"/>
  <autoFilter ref="C80:K116"/>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7"/>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109</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1401</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ROUND(SUM(BE81:BE116), 2)</f>
        <v>0</v>
      </c>
      <c r="G30" s="41"/>
      <c r="H30" s="41"/>
      <c r="I30" s="130">
        <v>0.21</v>
      </c>
      <c r="J30" s="129">
        <f>ROUND(ROUND((SUM(BE81:BE116)), 2)*I30, 2)</f>
        <v>0</v>
      </c>
      <c r="K30" s="44"/>
    </row>
    <row r="31" spans="2:11" s="1" customFormat="1" ht="14.45" customHeight="1">
      <c r="B31" s="40"/>
      <c r="C31" s="41"/>
      <c r="D31" s="41"/>
      <c r="E31" s="48" t="s">
        <v>44</v>
      </c>
      <c r="F31" s="129">
        <f>ROUND(SUM(BF81:BF116), 2)</f>
        <v>0</v>
      </c>
      <c r="G31" s="41"/>
      <c r="H31" s="41"/>
      <c r="I31" s="130">
        <v>0.15</v>
      </c>
      <c r="J31" s="129">
        <f>ROUND(ROUND((SUM(BF81:BF116)), 2)*I31, 2)</f>
        <v>0</v>
      </c>
      <c r="K31" s="44"/>
    </row>
    <row r="32" spans="2:11" s="1" customFormat="1" ht="14.45" hidden="1" customHeight="1">
      <c r="B32" s="40"/>
      <c r="C32" s="41"/>
      <c r="D32" s="41"/>
      <c r="E32" s="48" t="s">
        <v>45</v>
      </c>
      <c r="F32" s="129">
        <f>ROUND(SUM(BG81:BG116), 2)</f>
        <v>0</v>
      </c>
      <c r="G32" s="41"/>
      <c r="H32" s="41"/>
      <c r="I32" s="130">
        <v>0.21</v>
      </c>
      <c r="J32" s="129">
        <v>0</v>
      </c>
      <c r="K32" s="44"/>
    </row>
    <row r="33" spans="2:11" s="1" customFormat="1" ht="14.45" hidden="1" customHeight="1">
      <c r="B33" s="40"/>
      <c r="C33" s="41"/>
      <c r="D33" s="41"/>
      <c r="E33" s="48" t="s">
        <v>46</v>
      </c>
      <c r="F33" s="129">
        <f>ROUND(SUM(BH81:BH116), 2)</f>
        <v>0</v>
      </c>
      <c r="G33" s="41"/>
      <c r="H33" s="41"/>
      <c r="I33" s="130">
        <v>0.15</v>
      </c>
      <c r="J33" s="129">
        <v>0</v>
      </c>
      <c r="K33" s="44"/>
    </row>
    <row r="34" spans="2:11" s="1" customFormat="1" ht="14.45" hidden="1" customHeight="1">
      <c r="B34" s="40"/>
      <c r="C34" s="41"/>
      <c r="D34" s="41"/>
      <c r="E34" s="48" t="s">
        <v>47</v>
      </c>
      <c r="F34" s="129">
        <f>ROUND(SUM(BI81:BI116),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VRN 03 - Vedlejší rozpočtové náklady SO 03</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J81</f>
        <v>0</v>
      </c>
      <c r="K56" s="44"/>
      <c r="AU56" s="23" t="s">
        <v>134</v>
      </c>
    </row>
    <row r="57" spans="2:47" s="7" customFormat="1" ht="24.95" customHeight="1">
      <c r="B57" s="148"/>
      <c r="C57" s="149"/>
      <c r="D57" s="150" t="s">
        <v>1315</v>
      </c>
      <c r="E57" s="151"/>
      <c r="F57" s="151"/>
      <c r="G57" s="151"/>
      <c r="H57" s="151"/>
      <c r="I57" s="152"/>
      <c r="J57" s="153">
        <f>J82</f>
        <v>0</v>
      </c>
      <c r="K57" s="154"/>
    </row>
    <row r="58" spans="2:47" s="8" customFormat="1" ht="19.899999999999999" customHeight="1">
      <c r="B58" s="155"/>
      <c r="C58" s="156"/>
      <c r="D58" s="157" t="s">
        <v>1316</v>
      </c>
      <c r="E58" s="158"/>
      <c r="F58" s="158"/>
      <c r="G58" s="158"/>
      <c r="H58" s="158"/>
      <c r="I58" s="159"/>
      <c r="J58" s="160">
        <f>J83</f>
        <v>0</v>
      </c>
      <c r="K58" s="161"/>
    </row>
    <row r="59" spans="2:47" s="8" customFormat="1" ht="19.899999999999999" customHeight="1">
      <c r="B59" s="155"/>
      <c r="C59" s="156"/>
      <c r="D59" s="157" t="s">
        <v>1317</v>
      </c>
      <c r="E59" s="158"/>
      <c r="F59" s="158"/>
      <c r="G59" s="158"/>
      <c r="H59" s="158"/>
      <c r="I59" s="159"/>
      <c r="J59" s="160">
        <f>J93</f>
        <v>0</v>
      </c>
      <c r="K59" s="161"/>
    </row>
    <row r="60" spans="2:47" s="8" customFormat="1" ht="19.899999999999999" customHeight="1">
      <c r="B60" s="155"/>
      <c r="C60" s="156"/>
      <c r="D60" s="157" t="s">
        <v>1318</v>
      </c>
      <c r="E60" s="158"/>
      <c r="F60" s="158"/>
      <c r="G60" s="158"/>
      <c r="H60" s="158"/>
      <c r="I60" s="159"/>
      <c r="J60" s="160">
        <f>J105</f>
        <v>0</v>
      </c>
      <c r="K60" s="161"/>
    </row>
    <row r="61" spans="2:47" s="8" customFormat="1" ht="19.899999999999999" customHeight="1">
      <c r="B61" s="155"/>
      <c r="C61" s="156"/>
      <c r="D61" s="157" t="s">
        <v>1320</v>
      </c>
      <c r="E61" s="158"/>
      <c r="F61" s="158"/>
      <c r="G61" s="158"/>
      <c r="H61" s="158"/>
      <c r="I61" s="159"/>
      <c r="J61" s="160">
        <f>J108</f>
        <v>0</v>
      </c>
      <c r="K61" s="161"/>
    </row>
    <row r="62" spans="2:47" s="1" customFormat="1" ht="21.75" customHeight="1">
      <c r="B62" s="40"/>
      <c r="C62" s="41"/>
      <c r="D62" s="41"/>
      <c r="E62" s="41"/>
      <c r="F62" s="41"/>
      <c r="G62" s="41"/>
      <c r="H62" s="41"/>
      <c r="I62" s="117"/>
      <c r="J62" s="41"/>
      <c r="K62" s="44"/>
    </row>
    <row r="63" spans="2:47" s="1" customFormat="1" ht="6.95" customHeight="1">
      <c r="B63" s="55"/>
      <c r="C63" s="56"/>
      <c r="D63" s="56"/>
      <c r="E63" s="56"/>
      <c r="F63" s="56"/>
      <c r="G63" s="56"/>
      <c r="H63" s="56"/>
      <c r="I63" s="138"/>
      <c r="J63" s="56"/>
      <c r="K63" s="57"/>
    </row>
    <row r="67" spans="2:20" s="1" customFormat="1" ht="6.95" customHeight="1">
      <c r="B67" s="58"/>
      <c r="C67" s="59"/>
      <c r="D67" s="59"/>
      <c r="E67" s="59"/>
      <c r="F67" s="59"/>
      <c r="G67" s="59"/>
      <c r="H67" s="59"/>
      <c r="I67" s="141"/>
      <c r="J67" s="59"/>
      <c r="K67" s="59"/>
      <c r="L67" s="60"/>
    </row>
    <row r="68" spans="2:20" s="1" customFormat="1" ht="36.950000000000003" customHeight="1">
      <c r="B68" s="40"/>
      <c r="C68" s="61" t="s">
        <v>146</v>
      </c>
      <c r="D68" s="62"/>
      <c r="E68" s="62"/>
      <c r="F68" s="62"/>
      <c r="G68" s="62"/>
      <c r="H68" s="62"/>
      <c r="I68" s="162"/>
      <c r="J68" s="62"/>
      <c r="K68" s="62"/>
      <c r="L68" s="60"/>
    </row>
    <row r="69" spans="2:20" s="1" customFormat="1" ht="6.95" customHeight="1">
      <c r="B69" s="40"/>
      <c r="C69" s="62"/>
      <c r="D69" s="62"/>
      <c r="E69" s="62"/>
      <c r="F69" s="62"/>
      <c r="G69" s="62"/>
      <c r="H69" s="62"/>
      <c r="I69" s="162"/>
      <c r="J69" s="62"/>
      <c r="K69" s="62"/>
      <c r="L69" s="60"/>
    </row>
    <row r="70" spans="2:20" s="1" customFormat="1" ht="14.45" customHeight="1">
      <c r="B70" s="40"/>
      <c r="C70" s="64" t="s">
        <v>18</v>
      </c>
      <c r="D70" s="62"/>
      <c r="E70" s="62"/>
      <c r="F70" s="62"/>
      <c r="G70" s="62"/>
      <c r="H70" s="62"/>
      <c r="I70" s="162"/>
      <c r="J70" s="62"/>
      <c r="K70" s="62"/>
      <c r="L70" s="60"/>
    </row>
    <row r="71" spans="2:20" s="1" customFormat="1" ht="20.45" customHeight="1">
      <c r="B71" s="40"/>
      <c r="C71" s="62"/>
      <c r="D71" s="62"/>
      <c r="E71" s="381" t="str">
        <f>E7</f>
        <v>Desná, Loučná - Kouty nad Desnou, oprava kamenných stupňů</v>
      </c>
      <c r="F71" s="382"/>
      <c r="G71" s="382"/>
      <c r="H71" s="382"/>
      <c r="I71" s="162"/>
      <c r="J71" s="62"/>
      <c r="K71" s="62"/>
      <c r="L71" s="60"/>
    </row>
    <row r="72" spans="2:20" s="1" customFormat="1" ht="14.45" customHeight="1">
      <c r="B72" s="40"/>
      <c r="C72" s="64" t="s">
        <v>128</v>
      </c>
      <c r="D72" s="62"/>
      <c r="E72" s="62"/>
      <c r="F72" s="62"/>
      <c r="G72" s="62"/>
      <c r="H72" s="62"/>
      <c r="I72" s="162"/>
      <c r="J72" s="62"/>
      <c r="K72" s="62"/>
      <c r="L72" s="60"/>
    </row>
    <row r="73" spans="2:20" s="1" customFormat="1" ht="22.15" customHeight="1">
      <c r="B73" s="40"/>
      <c r="C73" s="62"/>
      <c r="D73" s="62"/>
      <c r="E73" s="349" t="str">
        <f>E9</f>
        <v>VRN 03 - Vedlejší rozpočtové náklady SO 03</v>
      </c>
      <c r="F73" s="383"/>
      <c r="G73" s="383"/>
      <c r="H73" s="383"/>
      <c r="I73" s="162"/>
      <c r="J73" s="62"/>
      <c r="K73" s="62"/>
      <c r="L73" s="60"/>
    </row>
    <row r="74" spans="2:20" s="1" customFormat="1" ht="6.95" customHeight="1">
      <c r="B74" s="40"/>
      <c r="C74" s="62"/>
      <c r="D74" s="62"/>
      <c r="E74" s="62"/>
      <c r="F74" s="62"/>
      <c r="G74" s="62"/>
      <c r="H74" s="62"/>
      <c r="I74" s="162"/>
      <c r="J74" s="62"/>
      <c r="K74" s="62"/>
      <c r="L74" s="60"/>
    </row>
    <row r="75" spans="2:20" s="1" customFormat="1" ht="18" customHeight="1">
      <c r="B75" s="40"/>
      <c r="C75" s="64" t="s">
        <v>23</v>
      </c>
      <c r="D75" s="62"/>
      <c r="E75" s="62"/>
      <c r="F75" s="163" t="str">
        <f>F12</f>
        <v>Kouty nad Desnou, Rejhotice</v>
      </c>
      <c r="G75" s="62"/>
      <c r="H75" s="62"/>
      <c r="I75" s="164" t="s">
        <v>25</v>
      </c>
      <c r="J75" s="72" t="str">
        <f>IF(J12="","",J12)</f>
        <v>25. 9. 2017</v>
      </c>
      <c r="K75" s="62"/>
      <c r="L75" s="60"/>
    </row>
    <row r="76" spans="2:20" s="1" customFormat="1" ht="6.95" customHeight="1">
      <c r="B76" s="40"/>
      <c r="C76" s="62"/>
      <c r="D76" s="62"/>
      <c r="E76" s="62"/>
      <c r="F76" s="62"/>
      <c r="G76" s="62"/>
      <c r="H76" s="62"/>
      <c r="I76" s="162"/>
      <c r="J76" s="62"/>
      <c r="K76" s="62"/>
      <c r="L76" s="60"/>
    </row>
    <row r="77" spans="2:20" s="1" customFormat="1" ht="15">
      <c r="B77" s="40"/>
      <c r="C77" s="64" t="s">
        <v>27</v>
      </c>
      <c r="D77" s="62"/>
      <c r="E77" s="62"/>
      <c r="F77" s="163" t="str">
        <f>E15</f>
        <v xml:space="preserve"> </v>
      </c>
      <c r="G77" s="62"/>
      <c r="H77" s="62"/>
      <c r="I77" s="164" t="s">
        <v>33</v>
      </c>
      <c r="J77" s="163" t="str">
        <f>E21</f>
        <v>AGPOL s.r.o., Jungmannova 153/12, 77900 Olomouc</v>
      </c>
      <c r="K77" s="62"/>
      <c r="L77" s="60"/>
    </row>
    <row r="78" spans="2:20" s="1" customFormat="1" ht="14.45" customHeight="1">
      <c r="B78" s="40"/>
      <c r="C78" s="64" t="s">
        <v>31</v>
      </c>
      <c r="D78" s="62"/>
      <c r="E78" s="62"/>
      <c r="F78" s="163" t="str">
        <f>IF(E18="","",E18)</f>
        <v/>
      </c>
      <c r="G78" s="62"/>
      <c r="H78" s="62"/>
      <c r="I78" s="162"/>
      <c r="J78" s="62"/>
      <c r="K78" s="62"/>
      <c r="L78" s="60"/>
    </row>
    <row r="79" spans="2:20" s="1" customFormat="1" ht="10.35" customHeight="1">
      <c r="B79" s="40"/>
      <c r="C79" s="62"/>
      <c r="D79" s="62"/>
      <c r="E79" s="62"/>
      <c r="F79" s="62"/>
      <c r="G79" s="62"/>
      <c r="H79" s="62"/>
      <c r="I79" s="162"/>
      <c r="J79" s="62"/>
      <c r="K79" s="62"/>
      <c r="L79" s="60"/>
    </row>
    <row r="80" spans="2:20" s="9" customFormat="1" ht="29.25" customHeight="1">
      <c r="B80" s="165"/>
      <c r="C80" s="166" t="s">
        <v>147</v>
      </c>
      <c r="D80" s="167" t="s">
        <v>57</v>
      </c>
      <c r="E80" s="167" t="s">
        <v>53</v>
      </c>
      <c r="F80" s="167" t="s">
        <v>148</v>
      </c>
      <c r="G80" s="167" t="s">
        <v>149</v>
      </c>
      <c r="H80" s="167" t="s">
        <v>150</v>
      </c>
      <c r="I80" s="168" t="s">
        <v>151</v>
      </c>
      <c r="J80" s="167" t="s">
        <v>132</v>
      </c>
      <c r="K80" s="169" t="s">
        <v>152</v>
      </c>
      <c r="L80" s="170"/>
      <c r="M80" s="80" t="s">
        <v>153</v>
      </c>
      <c r="N80" s="81" t="s">
        <v>42</v>
      </c>
      <c r="O80" s="81" t="s">
        <v>154</v>
      </c>
      <c r="P80" s="81" t="s">
        <v>155</v>
      </c>
      <c r="Q80" s="81" t="s">
        <v>156</v>
      </c>
      <c r="R80" s="81" t="s">
        <v>157</v>
      </c>
      <c r="S80" s="81" t="s">
        <v>158</v>
      </c>
      <c r="T80" s="82" t="s">
        <v>159</v>
      </c>
    </row>
    <row r="81" spans="2:65" s="1" customFormat="1" ht="29.25" customHeight="1">
      <c r="B81" s="40"/>
      <c r="C81" s="86" t="s">
        <v>133</v>
      </c>
      <c r="D81" s="62"/>
      <c r="E81" s="62"/>
      <c r="F81" s="62"/>
      <c r="G81" s="62"/>
      <c r="H81" s="62"/>
      <c r="I81" s="162"/>
      <c r="J81" s="171">
        <f>BK81</f>
        <v>0</v>
      </c>
      <c r="K81" s="62"/>
      <c r="L81" s="60"/>
      <c r="M81" s="83"/>
      <c r="N81" s="84"/>
      <c r="O81" s="84"/>
      <c r="P81" s="172">
        <f>P82</f>
        <v>0</v>
      </c>
      <c r="Q81" s="84"/>
      <c r="R81" s="172">
        <f>R82</f>
        <v>0</v>
      </c>
      <c r="S81" s="84"/>
      <c r="T81" s="173">
        <f>T82</f>
        <v>0</v>
      </c>
      <c r="AT81" s="23" t="s">
        <v>71</v>
      </c>
      <c r="AU81" s="23" t="s">
        <v>134</v>
      </c>
      <c r="BK81" s="174">
        <f>BK82</f>
        <v>0</v>
      </c>
    </row>
    <row r="82" spans="2:65" s="10" customFormat="1" ht="37.35" customHeight="1">
      <c r="B82" s="175"/>
      <c r="C82" s="176"/>
      <c r="D82" s="177" t="s">
        <v>71</v>
      </c>
      <c r="E82" s="178" t="s">
        <v>1321</v>
      </c>
      <c r="F82" s="178" t="s">
        <v>1322</v>
      </c>
      <c r="G82" s="176"/>
      <c r="H82" s="176"/>
      <c r="I82" s="179"/>
      <c r="J82" s="180">
        <f>BK82</f>
        <v>0</v>
      </c>
      <c r="K82" s="176"/>
      <c r="L82" s="181"/>
      <c r="M82" s="182"/>
      <c r="N82" s="183"/>
      <c r="O82" s="183"/>
      <c r="P82" s="184">
        <f>P83+P93+P105+P108</f>
        <v>0</v>
      </c>
      <c r="Q82" s="183"/>
      <c r="R82" s="184">
        <f>R83+R93+R105+R108</f>
        <v>0</v>
      </c>
      <c r="S82" s="183"/>
      <c r="T82" s="185">
        <f>T83+T93+T105+T108</f>
        <v>0</v>
      </c>
      <c r="AR82" s="186" t="s">
        <v>196</v>
      </c>
      <c r="AT82" s="187" t="s">
        <v>71</v>
      </c>
      <c r="AU82" s="187" t="s">
        <v>72</v>
      </c>
      <c r="AY82" s="186" t="s">
        <v>162</v>
      </c>
      <c r="BK82" s="188">
        <f>BK83+BK93+BK105+BK108</f>
        <v>0</v>
      </c>
    </row>
    <row r="83" spans="2:65" s="10" customFormat="1" ht="19.899999999999999" customHeight="1">
      <c r="B83" s="175"/>
      <c r="C83" s="176"/>
      <c r="D83" s="189" t="s">
        <v>71</v>
      </c>
      <c r="E83" s="190" t="s">
        <v>1323</v>
      </c>
      <c r="F83" s="190" t="s">
        <v>1324</v>
      </c>
      <c r="G83" s="176"/>
      <c r="H83" s="176"/>
      <c r="I83" s="179"/>
      <c r="J83" s="191">
        <f>BK83</f>
        <v>0</v>
      </c>
      <c r="K83" s="176"/>
      <c r="L83" s="181"/>
      <c r="M83" s="182"/>
      <c r="N83" s="183"/>
      <c r="O83" s="183"/>
      <c r="P83" s="184">
        <f>SUM(P84:P92)</f>
        <v>0</v>
      </c>
      <c r="Q83" s="183"/>
      <c r="R83" s="184">
        <f>SUM(R84:R92)</f>
        <v>0</v>
      </c>
      <c r="S83" s="183"/>
      <c r="T83" s="185">
        <f>SUM(T84:T92)</f>
        <v>0</v>
      </c>
      <c r="AR83" s="186" t="s">
        <v>196</v>
      </c>
      <c r="AT83" s="187" t="s">
        <v>71</v>
      </c>
      <c r="AU83" s="187" t="s">
        <v>80</v>
      </c>
      <c r="AY83" s="186" t="s">
        <v>162</v>
      </c>
      <c r="BK83" s="188">
        <f>SUM(BK84:BK92)</f>
        <v>0</v>
      </c>
    </row>
    <row r="84" spans="2:65" s="1" customFormat="1" ht="20.45" customHeight="1">
      <c r="B84" s="40"/>
      <c r="C84" s="192" t="s">
        <v>80</v>
      </c>
      <c r="D84" s="192" t="s">
        <v>164</v>
      </c>
      <c r="E84" s="193" t="s">
        <v>1325</v>
      </c>
      <c r="F84" s="194" t="s">
        <v>1326</v>
      </c>
      <c r="G84" s="195" t="s">
        <v>1327</v>
      </c>
      <c r="H84" s="196">
        <v>1</v>
      </c>
      <c r="I84" s="197"/>
      <c r="J84" s="198">
        <f>ROUND(I84*H84,2)</f>
        <v>0</v>
      </c>
      <c r="K84" s="194" t="s">
        <v>21</v>
      </c>
      <c r="L84" s="60"/>
      <c r="M84" s="199" t="s">
        <v>21</v>
      </c>
      <c r="N84" s="200" t="s">
        <v>43</v>
      </c>
      <c r="O84" s="41"/>
      <c r="P84" s="201">
        <f>O84*H84</f>
        <v>0</v>
      </c>
      <c r="Q84" s="201">
        <v>0</v>
      </c>
      <c r="R84" s="201">
        <f>Q84*H84</f>
        <v>0</v>
      </c>
      <c r="S84" s="201">
        <v>0</v>
      </c>
      <c r="T84" s="202">
        <f>S84*H84</f>
        <v>0</v>
      </c>
      <c r="AR84" s="23" t="s">
        <v>1328</v>
      </c>
      <c r="AT84" s="23" t="s">
        <v>164</v>
      </c>
      <c r="AU84" s="23" t="s">
        <v>82</v>
      </c>
      <c r="AY84" s="23" t="s">
        <v>162</v>
      </c>
      <c r="BE84" s="203">
        <f>IF(N84="základní",J84,0)</f>
        <v>0</v>
      </c>
      <c r="BF84" s="203">
        <f>IF(N84="snížená",J84,0)</f>
        <v>0</v>
      </c>
      <c r="BG84" s="203">
        <f>IF(N84="zákl. přenesená",J84,0)</f>
        <v>0</v>
      </c>
      <c r="BH84" s="203">
        <f>IF(N84="sníž. přenesená",J84,0)</f>
        <v>0</v>
      </c>
      <c r="BI84" s="203">
        <f>IF(N84="nulová",J84,0)</f>
        <v>0</v>
      </c>
      <c r="BJ84" s="23" t="s">
        <v>80</v>
      </c>
      <c r="BK84" s="203">
        <f>ROUND(I84*H84,2)</f>
        <v>0</v>
      </c>
      <c r="BL84" s="23" t="s">
        <v>1328</v>
      </c>
      <c r="BM84" s="23" t="s">
        <v>1402</v>
      </c>
    </row>
    <row r="85" spans="2:65" s="12" customFormat="1">
      <c r="B85" s="218"/>
      <c r="C85" s="219"/>
      <c r="D85" s="231" t="s">
        <v>173</v>
      </c>
      <c r="E85" s="258" t="s">
        <v>21</v>
      </c>
      <c r="F85" s="259" t="s">
        <v>80</v>
      </c>
      <c r="G85" s="219"/>
      <c r="H85" s="260">
        <v>1</v>
      </c>
      <c r="I85" s="223"/>
      <c r="J85" s="219"/>
      <c r="K85" s="219"/>
      <c r="L85" s="224"/>
      <c r="M85" s="225"/>
      <c r="N85" s="226"/>
      <c r="O85" s="226"/>
      <c r="P85" s="226"/>
      <c r="Q85" s="226"/>
      <c r="R85" s="226"/>
      <c r="S85" s="226"/>
      <c r="T85" s="227"/>
      <c r="AT85" s="228" t="s">
        <v>173</v>
      </c>
      <c r="AU85" s="228" t="s">
        <v>82</v>
      </c>
      <c r="AV85" s="12" t="s">
        <v>82</v>
      </c>
      <c r="AW85" s="12" t="s">
        <v>36</v>
      </c>
      <c r="AX85" s="12" t="s">
        <v>80</v>
      </c>
      <c r="AY85" s="228" t="s">
        <v>162</v>
      </c>
    </row>
    <row r="86" spans="2:65" s="1" customFormat="1" ht="20.45" customHeight="1">
      <c r="B86" s="40"/>
      <c r="C86" s="192" t="s">
        <v>82</v>
      </c>
      <c r="D86" s="192" t="s">
        <v>164</v>
      </c>
      <c r="E86" s="193" t="s">
        <v>1330</v>
      </c>
      <c r="F86" s="194" t="s">
        <v>1331</v>
      </c>
      <c r="G86" s="195" t="s">
        <v>1327</v>
      </c>
      <c r="H86" s="196">
        <v>1</v>
      </c>
      <c r="I86" s="197"/>
      <c r="J86" s="198">
        <f>ROUND(I86*H86,2)</f>
        <v>0</v>
      </c>
      <c r="K86" s="194" t="s">
        <v>21</v>
      </c>
      <c r="L86" s="60"/>
      <c r="M86" s="199" t="s">
        <v>21</v>
      </c>
      <c r="N86" s="200" t="s">
        <v>43</v>
      </c>
      <c r="O86" s="41"/>
      <c r="P86" s="201">
        <f>O86*H86</f>
        <v>0</v>
      </c>
      <c r="Q86" s="201">
        <v>0</v>
      </c>
      <c r="R86" s="201">
        <f>Q86*H86</f>
        <v>0</v>
      </c>
      <c r="S86" s="201">
        <v>0</v>
      </c>
      <c r="T86" s="202">
        <f>S86*H86</f>
        <v>0</v>
      </c>
      <c r="AR86" s="23" t="s">
        <v>1328</v>
      </c>
      <c r="AT86" s="23" t="s">
        <v>164</v>
      </c>
      <c r="AU86" s="23" t="s">
        <v>82</v>
      </c>
      <c r="AY86" s="23" t="s">
        <v>162</v>
      </c>
      <c r="BE86" s="203">
        <f>IF(N86="základní",J86,0)</f>
        <v>0</v>
      </c>
      <c r="BF86" s="203">
        <f>IF(N86="snížená",J86,0)</f>
        <v>0</v>
      </c>
      <c r="BG86" s="203">
        <f>IF(N86="zákl. přenesená",J86,0)</f>
        <v>0</v>
      </c>
      <c r="BH86" s="203">
        <f>IF(N86="sníž. přenesená",J86,0)</f>
        <v>0</v>
      </c>
      <c r="BI86" s="203">
        <f>IF(N86="nulová",J86,0)</f>
        <v>0</v>
      </c>
      <c r="BJ86" s="23" t="s">
        <v>80</v>
      </c>
      <c r="BK86" s="203">
        <f>ROUND(I86*H86,2)</f>
        <v>0</v>
      </c>
      <c r="BL86" s="23" t="s">
        <v>1328</v>
      </c>
      <c r="BM86" s="23" t="s">
        <v>1403</v>
      </c>
    </row>
    <row r="87" spans="2:65" s="12" customFormat="1">
      <c r="B87" s="218"/>
      <c r="C87" s="219"/>
      <c r="D87" s="231" t="s">
        <v>173</v>
      </c>
      <c r="E87" s="258" t="s">
        <v>21</v>
      </c>
      <c r="F87" s="259" t="s">
        <v>80</v>
      </c>
      <c r="G87" s="219"/>
      <c r="H87" s="260">
        <v>1</v>
      </c>
      <c r="I87" s="223"/>
      <c r="J87" s="219"/>
      <c r="K87" s="219"/>
      <c r="L87" s="224"/>
      <c r="M87" s="225"/>
      <c r="N87" s="226"/>
      <c r="O87" s="226"/>
      <c r="P87" s="226"/>
      <c r="Q87" s="226"/>
      <c r="R87" s="226"/>
      <c r="S87" s="226"/>
      <c r="T87" s="227"/>
      <c r="AT87" s="228" t="s">
        <v>173</v>
      </c>
      <c r="AU87" s="228" t="s">
        <v>82</v>
      </c>
      <c r="AV87" s="12" t="s">
        <v>82</v>
      </c>
      <c r="AW87" s="12" t="s">
        <v>36</v>
      </c>
      <c r="AX87" s="12" t="s">
        <v>80</v>
      </c>
      <c r="AY87" s="228" t="s">
        <v>162</v>
      </c>
    </row>
    <row r="88" spans="2:65" s="1" customFormat="1" ht="20.45" customHeight="1">
      <c r="B88" s="40"/>
      <c r="C88" s="192" t="s">
        <v>183</v>
      </c>
      <c r="D88" s="192" t="s">
        <v>164</v>
      </c>
      <c r="E88" s="193" t="s">
        <v>1333</v>
      </c>
      <c r="F88" s="194" t="s">
        <v>1334</v>
      </c>
      <c r="G88" s="195" t="s">
        <v>1327</v>
      </c>
      <c r="H88" s="196">
        <v>1</v>
      </c>
      <c r="I88" s="197"/>
      <c r="J88" s="198">
        <f>ROUND(I88*H88,2)</f>
        <v>0</v>
      </c>
      <c r="K88" s="194" t="s">
        <v>1335</v>
      </c>
      <c r="L88" s="60"/>
      <c r="M88" s="199" t="s">
        <v>21</v>
      </c>
      <c r="N88" s="200" t="s">
        <v>43</v>
      </c>
      <c r="O88" s="41"/>
      <c r="P88" s="201">
        <f>O88*H88</f>
        <v>0</v>
      </c>
      <c r="Q88" s="201">
        <v>0</v>
      </c>
      <c r="R88" s="201">
        <f>Q88*H88</f>
        <v>0</v>
      </c>
      <c r="S88" s="201">
        <v>0</v>
      </c>
      <c r="T88" s="202">
        <f>S88*H88</f>
        <v>0</v>
      </c>
      <c r="AR88" s="23" t="s">
        <v>1328</v>
      </c>
      <c r="AT88" s="23" t="s">
        <v>164</v>
      </c>
      <c r="AU88" s="23" t="s">
        <v>82</v>
      </c>
      <c r="AY88" s="23" t="s">
        <v>162</v>
      </c>
      <c r="BE88" s="203">
        <f>IF(N88="základní",J88,0)</f>
        <v>0</v>
      </c>
      <c r="BF88" s="203">
        <f>IF(N88="snížená",J88,0)</f>
        <v>0</v>
      </c>
      <c r="BG88" s="203">
        <f>IF(N88="zákl. přenesená",J88,0)</f>
        <v>0</v>
      </c>
      <c r="BH88" s="203">
        <f>IF(N88="sníž. přenesená",J88,0)</f>
        <v>0</v>
      </c>
      <c r="BI88" s="203">
        <f>IF(N88="nulová",J88,0)</f>
        <v>0</v>
      </c>
      <c r="BJ88" s="23" t="s">
        <v>80</v>
      </c>
      <c r="BK88" s="203">
        <f>ROUND(I88*H88,2)</f>
        <v>0</v>
      </c>
      <c r="BL88" s="23" t="s">
        <v>1328</v>
      </c>
      <c r="BM88" s="23" t="s">
        <v>1404</v>
      </c>
    </row>
    <row r="89" spans="2:65" s="12" customFormat="1">
      <c r="B89" s="218"/>
      <c r="C89" s="219"/>
      <c r="D89" s="231" t="s">
        <v>173</v>
      </c>
      <c r="E89" s="258" t="s">
        <v>21</v>
      </c>
      <c r="F89" s="259" t="s">
        <v>80</v>
      </c>
      <c r="G89" s="219"/>
      <c r="H89" s="260">
        <v>1</v>
      </c>
      <c r="I89" s="223"/>
      <c r="J89" s="219"/>
      <c r="K89" s="219"/>
      <c r="L89" s="224"/>
      <c r="M89" s="225"/>
      <c r="N89" s="226"/>
      <c r="O89" s="226"/>
      <c r="P89" s="226"/>
      <c r="Q89" s="226"/>
      <c r="R89" s="226"/>
      <c r="S89" s="226"/>
      <c r="T89" s="227"/>
      <c r="AT89" s="228" t="s">
        <v>173</v>
      </c>
      <c r="AU89" s="228" t="s">
        <v>82</v>
      </c>
      <c r="AV89" s="12" t="s">
        <v>82</v>
      </c>
      <c r="AW89" s="12" t="s">
        <v>36</v>
      </c>
      <c r="AX89" s="12" t="s">
        <v>80</v>
      </c>
      <c r="AY89" s="228" t="s">
        <v>162</v>
      </c>
    </row>
    <row r="90" spans="2:65" s="1" customFormat="1" ht="28.9" customHeight="1">
      <c r="B90" s="40"/>
      <c r="C90" s="192" t="s">
        <v>169</v>
      </c>
      <c r="D90" s="192" t="s">
        <v>164</v>
      </c>
      <c r="E90" s="193" t="s">
        <v>1337</v>
      </c>
      <c r="F90" s="194" t="s">
        <v>1338</v>
      </c>
      <c r="G90" s="195" t="s">
        <v>1327</v>
      </c>
      <c r="H90" s="196">
        <v>1</v>
      </c>
      <c r="I90" s="197"/>
      <c r="J90" s="198">
        <f>ROUND(I90*H90,2)</f>
        <v>0</v>
      </c>
      <c r="K90" s="194" t="s">
        <v>1335</v>
      </c>
      <c r="L90" s="60"/>
      <c r="M90" s="199" t="s">
        <v>21</v>
      </c>
      <c r="N90" s="200" t="s">
        <v>43</v>
      </c>
      <c r="O90" s="41"/>
      <c r="P90" s="201">
        <f>O90*H90</f>
        <v>0</v>
      </c>
      <c r="Q90" s="201">
        <v>0</v>
      </c>
      <c r="R90" s="201">
        <f>Q90*H90</f>
        <v>0</v>
      </c>
      <c r="S90" s="201">
        <v>0</v>
      </c>
      <c r="T90" s="202">
        <f>S90*H90</f>
        <v>0</v>
      </c>
      <c r="AR90" s="23" t="s">
        <v>1328</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1328</v>
      </c>
      <c r="BM90" s="23" t="s">
        <v>1405</v>
      </c>
    </row>
    <row r="91" spans="2:65" s="1" customFormat="1" ht="40.5">
      <c r="B91" s="40"/>
      <c r="C91" s="62"/>
      <c r="D91" s="204" t="s">
        <v>486</v>
      </c>
      <c r="E91" s="62"/>
      <c r="F91" s="205" t="s">
        <v>1340</v>
      </c>
      <c r="G91" s="62"/>
      <c r="H91" s="62"/>
      <c r="I91" s="162"/>
      <c r="J91" s="62"/>
      <c r="K91" s="62"/>
      <c r="L91" s="60"/>
      <c r="M91" s="206"/>
      <c r="N91" s="41"/>
      <c r="O91" s="41"/>
      <c r="P91" s="41"/>
      <c r="Q91" s="41"/>
      <c r="R91" s="41"/>
      <c r="S91" s="41"/>
      <c r="T91" s="77"/>
      <c r="AT91" s="23" t="s">
        <v>486</v>
      </c>
      <c r="AU91" s="23" t="s">
        <v>82</v>
      </c>
    </row>
    <row r="92" spans="2:65" s="12" customFormat="1">
      <c r="B92" s="218"/>
      <c r="C92" s="219"/>
      <c r="D92" s="204" t="s">
        <v>173</v>
      </c>
      <c r="E92" s="220" t="s">
        <v>21</v>
      </c>
      <c r="F92" s="221" t="s">
        <v>80</v>
      </c>
      <c r="G92" s="219"/>
      <c r="H92" s="222">
        <v>1</v>
      </c>
      <c r="I92" s="223"/>
      <c r="J92" s="219"/>
      <c r="K92" s="219"/>
      <c r="L92" s="224"/>
      <c r="M92" s="225"/>
      <c r="N92" s="226"/>
      <c r="O92" s="226"/>
      <c r="P92" s="226"/>
      <c r="Q92" s="226"/>
      <c r="R92" s="226"/>
      <c r="S92" s="226"/>
      <c r="T92" s="227"/>
      <c r="AT92" s="228" t="s">
        <v>173</v>
      </c>
      <c r="AU92" s="228" t="s">
        <v>82</v>
      </c>
      <c r="AV92" s="12" t="s">
        <v>82</v>
      </c>
      <c r="AW92" s="12" t="s">
        <v>36</v>
      </c>
      <c r="AX92" s="12" t="s">
        <v>80</v>
      </c>
      <c r="AY92" s="228" t="s">
        <v>162</v>
      </c>
    </row>
    <row r="93" spans="2:65" s="10" customFormat="1" ht="29.85" customHeight="1">
      <c r="B93" s="175"/>
      <c r="C93" s="176"/>
      <c r="D93" s="189" t="s">
        <v>71</v>
      </c>
      <c r="E93" s="190" t="s">
        <v>1341</v>
      </c>
      <c r="F93" s="190" t="s">
        <v>1342</v>
      </c>
      <c r="G93" s="176"/>
      <c r="H93" s="176"/>
      <c r="I93" s="179"/>
      <c r="J93" s="191">
        <f>BK93</f>
        <v>0</v>
      </c>
      <c r="K93" s="176"/>
      <c r="L93" s="181"/>
      <c r="M93" s="182"/>
      <c r="N93" s="183"/>
      <c r="O93" s="183"/>
      <c r="P93" s="184">
        <f>SUM(P94:P104)</f>
        <v>0</v>
      </c>
      <c r="Q93" s="183"/>
      <c r="R93" s="184">
        <f>SUM(R94:R104)</f>
        <v>0</v>
      </c>
      <c r="S93" s="183"/>
      <c r="T93" s="185">
        <f>SUM(T94:T104)</f>
        <v>0</v>
      </c>
      <c r="AR93" s="186" t="s">
        <v>196</v>
      </c>
      <c r="AT93" s="187" t="s">
        <v>71</v>
      </c>
      <c r="AU93" s="187" t="s">
        <v>80</v>
      </c>
      <c r="AY93" s="186" t="s">
        <v>162</v>
      </c>
      <c r="BK93" s="188">
        <f>SUM(BK94:BK104)</f>
        <v>0</v>
      </c>
    </row>
    <row r="94" spans="2:65" s="1" customFormat="1" ht="20.45" customHeight="1">
      <c r="B94" s="40"/>
      <c r="C94" s="192" t="s">
        <v>196</v>
      </c>
      <c r="D94" s="192" t="s">
        <v>164</v>
      </c>
      <c r="E94" s="193" t="s">
        <v>1343</v>
      </c>
      <c r="F94" s="194" t="s">
        <v>1344</v>
      </c>
      <c r="G94" s="195" t="s">
        <v>1327</v>
      </c>
      <c r="H94" s="196">
        <v>1</v>
      </c>
      <c r="I94" s="197"/>
      <c r="J94" s="198">
        <f>ROUND(I94*H94,2)</f>
        <v>0</v>
      </c>
      <c r="K94" s="194" t="s">
        <v>21</v>
      </c>
      <c r="L94" s="60"/>
      <c r="M94" s="199" t="s">
        <v>21</v>
      </c>
      <c r="N94" s="200" t="s">
        <v>43</v>
      </c>
      <c r="O94" s="41"/>
      <c r="P94" s="201">
        <f>O94*H94</f>
        <v>0</v>
      </c>
      <c r="Q94" s="201">
        <v>0</v>
      </c>
      <c r="R94" s="201">
        <f>Q94*H94</f>
        <v>0</v>
      </c>
      <c r="S94" s="201">
        <v>0</v>
      </c>
      <c r="T94" s="202">
        <f>S94*H94</f>
        <v>0</v>
      </c>
      <c r="AR94" s="23" t="s">
        <v>1328</v>
      </c>
      <c r="AT94" s="23" t="s">
        <v>164</v>
      </c>
      <c r="AU94" s="23" t="s">
        <v>82</v>
      </c>
      <c r="AY94" s="23" t="s">
        <v>162</v>
      </c>
      <c r="BE94" s="203">
        <f>IF(N94="základní",J94,0)</f>
        <v>0</v>
      </c>
      <c r="BF94" s="203">
        <f>IF(N94="snížená",J94,0)</f>
        <v>0</v>
      </c>
      <c r="BG94" s="203">
        <f>IF(N94="zákl. přenesená",J94,0)</f>
        <v>0</v>
      </c>
      <c r="BH94" s="203">
        <f>IF(N94="sníž. přenesená",J94,0)</f>
        <v>0</v>
      </c>
      <c r="BI94" s="203">
        <f>IF(N94="nulová",J94,0)</f>
        <v>0</v>
      </c>
      <c r="BJ94" s="23" t="s">
        <v>80</v>
      </c>
      <c r="BK94" s="203">
        <f>ROUND(I94*H94,2)</f>
        <v>0</v>
      </c>
      <c r="BL94" s="23" t="s">
        <v>1328</v>
      </c>
      <c r="BM94" s="23" t="s">
        <v>1406</v>
      </c>
    </row>
    <row r="95" spans="2:65" s="1" customFormat="1" ht="54">
      <c r="B95" s="40"/>
      <c r="C95" s="62"/>
      <c r="D95" s="204" t="s">
        <v>486</v>
      </c>
      <c r="E95" s="62"/>
      <c r="F95" s="205" t="s">
        <v>1346</v>
      </c>
      <c r="G95" s="62"/>
      <c r="H95" s="62"/>
      <c r="I95" s="162"/>
      <c r="J95" s="62"/>
      <c r="K95" s="62"/>
      <c r="L95" s="60"/>
      <c r="M95" s="206"/>
      <c r="N95" s="41"/>
      <c r="O95" s="41"/>
      <c r="P95" s="41"/>
      <c r="Q95" s="41"/>
      <c r="R95" s="41"/>
      <c r="S95" s="41"/>
      <c r="T95" s="77"/>
      <c r="AT95" s="23" t="s">
        <v>486</v>
      </c>
      <c r="AU95" s="23" t="s">
        <v>82</v>
      </c>
    </row>
    <row r="96" spans="2:65" s="12" customFormat="1">
      <c r="B96" s="218"/>
      <c r="C96" s="219"/>
      <c r="D96" s="231" t="s">
        <v>173</v>
      </c>
      <c r="E96" s="258" t="s">
        <v>21</v>
      </c>
      <c r="F96" s="259" t="s">
        <v>80</v>
      </c>
      <c r="G96" s="219"/>
      <c r="H96" s="260">
        <v>1</v>
      </c>
      <c r="I96" s="223"/>
      <c r="J96" s="219"/>
      <c r="K96" s="219"/>
      <c r="L96" s="224"/>
      <c r="M96" s="225"/>
      <c r="N96" s="226"/>
      <c r="O96" s="226"/>
      <c r="P96" s="226"/>
      <c r="Q96" s="226"/>
      <c r="R96" s="226"/>
      <c r="S96" s="226"/>
      <c r="T96" s="227"/>
      <c r="AT96" s="228" t="s">
        <v>173</v>
      </c>
      <c r="AU96" s="228" t="s">
        <v>82</v>
      </c>
      <c r="AV96" s="12" t="s">
        <v>82</v>
      </c>
      <c r="AW96" s="12" t="s">
        <v>36</v>
      </c>
      <c r="AX96" s="12" t="s">
        <v>80</v>
      </c>
      <c r="AY96" s="228" t="s">
        <v>162</v>
      </c>
    </row>
    <row r="97" spans="2:65" s="1" customFormat="1" ht="20.45" customHeight="1">
      <c r="B97" s="40"/>
      <c r="C97" s="192" t="s">
        <v>204</v>
      </c>
      <c r="D97" s="192" t="s">
        <v>164</v>
      </c>
      <c r="E97" s="193" t="s">
        <v>1347</v>
      </c>
      <c r="F97" s="194" t="s">
        <v>1344</v>
      </c>
      <c r="G97" s="195" t="s">
        <v>1327</v>
      </c>
      <c r="H97" s="196">
        <v>1</v>
      </c>
      <c r="I97" s="197"/>
      <c r="J97" s="198">
        <f>ROUND(I97*H97,2)</f>
        <v>0</v>
      </c>
      <c r="K97" s="194" t="s">
        <v>21</v>
      </c>
      <c r="L97" s="60"/>
      <c r="M97" s="199" t="s">
        <v>21</v>
      </c>
      <c r="N97" s="200" t="s">
        <v>43</v>
      </c>
      <c r="O97" s="41"/>
      <c r="P97" s="201">
        <f>O97*H97</f>
        <v>0</v>
      </c>
      <c r="Q97" s="201">
        <v>0</v>
      </c>
      <c r="R97" s="201">
        <f>Q97*H97</f>
        <v>0</v>
      </c>
      <c r="S97" s="201">
        <v>0</v>
      </c>
      <c r="T97" s="202">
        <f>S97*H97</f>
        <v>0</v>
      </c>
      <c r="AR97" s="23" t="s">
        <v>1328</v>
      </c>
      <c r="AT97" s="23" t="s">
        <v>164</v>
      </c>
      <c r="AU97" s="23" t="s">
        <v>82</v>
      </c>
      <c r="AY97" s="23" t="s">
        <v>162</v>
      </c>
      <c r="BE97" s="203">
        <f>IF(N97="základní",J97,0)</f>
        <v>0</v>
      </c>
      <c r="BF97" s="203">
        <f>IF(N97="snížená",J97,0)</f>
        <v>0</v>
      </c>
      <c r="BG97" s="203">
        <f>IF(N97="zákl. přenesená",J97,0)</f>
        <v>0</v>
      </c>
      <c r="BH97" s="203">
        <f>IF(N97="sníž. přenesená",J97,0)</f>
        <v>0</v>
      </c>
      <c r="BI97" s="203">
        <f>IF(N97="nulová",J97,0)</f>
        <v>0</v>
      </c>
      <c r="BJ97" s="23" t="s">
        <v>80</v>
      </c>
      <c r="BK97" s="203">
        <f>ROUND(I97*H97,2)</f>
        <v>0</v>
      </c>
      <c r="BL97" s="23" t="s">
        <v>1328</v>
      </c>
      <c r="BM97" s="23" t="s">
        <v>1407</v>
      </c>
    </row>
    <row r="98" spans="2:65" s="1" customFormat="1" ht="40.5">
      <c r="B98" s="40"/>
      <c r="C98" s="62"/>
      <c r="D98" s="204" t="s">
        <v>486</v>
      </c>
      <c r="E98" s="62"/>
      <c r="F98" s="205" t="s">
        <v>1349</v>
      </c>
      <c r="G98" s="62"/>
      <c r="H98" s="62"/>
      <c r="I98" s="162"/>
      <c r="J98" s="62"/>
      <c r="K98" s="62"/>
      <c r="L98" s="60"/>
      <c r="M98" s="206"/>
      <c r="N98" s="41"/>
      <c r="O98" s="41"/>
      <c r="P98" s="41"/>
      <c r="Q98" s="41"/>
      <c r="R98" s="41"/>
      <c r="S98" s="41"/>
      <c r="T98" s="77"/>
      <c r="AT98" s="23" t="s">
        <v>486</v>
      </c>
      <c r="AU98" s="23" t="s">
        <v>82</v>
      </c>
    </row>
    <row r="99" spans="2:65" s="12" customFormat="1">
      <c r="B99" s="218"/>
      <c r="C99" s="219"/>
      <c r="D99" s="231" t="s">
        <v>173</v>
      </c>
      <c r="E99" s="258" t="s">
        <v>21</v>
      </c>
      <c r="F99" s="259" t="s">
        <v>80</v>
      </c>
      <c r="G99" s="219"/>
      <c r="H99" s="260">
        <v>1</v>
      </c>
      <c r="I99" s="223"/>
      <c r="J99" s="219"/>
      <c r="K99" s="219"/>
      <c r="L99" s="224"/>
      <c r="M99" s="225"/>
      <c r="N99" s="226"/>
      <c r="O99" s="226"/>
      <c r="P99" s="226"/>
      <c r="Q99" s="226"/>
      <c r="R99" s="226"/>
      <c r="S99" s="226"/>
      <c r="T99" s="227"/>
      <c r="AT99" s="228" t="s">
        <v>173</v>
      </c>
      <c r="AU99" s="228" t="s">
        <v>82</v>
      </c>
      <c r="AV99" s="12" t="s">
        <v>82</v>
      </c>
      <c r="AW99" s="12" t="s">
        <v>36</v>
      </c>
      <c r="AX99" s="12" t="s">
        <v>80</v>
      </c>
      <c r="AY99" s="228" t="s">
        <v>162</v>
      </c>
    </row>
    <row r="100" spans="2:65" s="1" customFormat="1" ht="28.9" customHeight="1">
      <c r="B100" s="40"/>
      <c r="C100" s="192" t="s">
        <v>214</v>
      </c>
      <c r="D100" s="192" t="s">
        <v>164</v>
      </c>
      <c r="E100" s="193" t="s">
        <v>1350</v>
      </c>
      <c r="F100" s="194" t="s">
        <v>1351</v>
      </c>
      <c r="G100" s="195" t="s">
        <v>1327</v>
      </c>
      <c r="H100" s="196">
        <v>1</v>
      </c>
      <c r="I100" s="197"/>
      <c r="J100" s="198">
        <f>ROUND(I100*H100,2)</f>
        <v>0</v>
      </c>
      <c r="K100" s="194" t="s">
        <v>21</v>
      </c>
      <c r="L100" s="60"/>
      <c r="M100" s="199" t="s">
        <v>21</v>
      </c>
      <c r="N100" s="200" t="s">
        <v>43</v>
      </c>
      <c r="O100" s="41"/>
      <c r="P100" s="201">
        <f>O100*H100</f>
        <v>0</v>
      </c>
      <c r="Q100" s="201">
        <v>0</v>
      </c>
      <c r="R100" s="201">
        <f>Q100*H100</f>
        <v>0</v>
      </c>
      <c r="S100" s="201">
        <v>0</v>
      </c>
      <c r="T100" s="202">
        <f>S100*H100</f>
        <v>0</v>
      </c>
      <c r="AR100" s="23" t="s">
        <v>1328</v>
      </c>
      <c r="AT100" s="23" t="s">
        <v>164</v>
      </c>
      <c r="AU100" s="23" t="s">
        <v>82</v>
      </c>
      <c r="AY100" s="23" t="s">
        <v>162</v>
      </c>
      <c r="BE100" s="203">
        <f>IF(N100="základní",J100,0)</f>
        <v>0</v>
      </c>
      <c r="BF100" s="203">
        <f>IF(N100="snížená",J100,0)</f>
        <v>0</v>
      </c>
      <c r="BG100" s="203">
        <f>IF(N100="zákl. přenesená",J100,0)</f>
        <v>0</v>
      </c>
      <c r="BH100" s="203">
        <f>IF(N100="sníž. přenesená",J100,0)</f>
        <v>0</v>
      </c>
      <c r="BI100" s="203">
        <f>IF(N100="nulová",J100,0)</f>
        <v>0</v>
      </c>
      <c r="BJ100" s="23" t="s">
        <v>80</v>
      </c>
      <c r="BK100" s="203">
        <f>ROUND(I100*H100,2)</f>
        <v>0</v>
      </c>
      <c r="BL100" s="23" t="s">
        <v>1328</v>
      </c>
      <c r="BM100" s="23" t="s">
        <v>1408</v>
      </c>
    </row>
    <row r="101" spans="2:65" s="1" customFormat="1" ht="40.5">
      <c r="B101" s="40"/>
      <c r="C101" s="62"/>
      <c r="D101" s="204" t="s">
        <v>486</v>
      </c>
      <c r="E101" s="62"/>
      <c r="F101" s="205" t="s">
        <v>1353</v>
      </c>
      <c r="G101" s="62"/>
      <c r="H101" s="62"/>
      <c r="I101" s="162"/>
      <c r="J101" s="62"/>
      <c r="K101" s="62"/>
      <c r="L101" s="60"/>
      <c r="M101" s="206"/>
      <c r="N101" s="41"/>
      <c r="O101" s="41"/>
      <c r="P101" s="41"/>
      <c r="Q101" s="41"/>
      <c r="R101" s="41"/>
      <c r="S101" s="41"/>
      <c r="T101" s="77"/>
      <c r="AT101" s="23" t="s">
        <v>486</v>
      </c>
      <c r="AU101" s="23" t="s">
        <v>82</v>
      </c>
    </row>
    <row r="102" spans="2:65" s="12" customFormat="1">
      <c r="B102" s="218"/>
      <c r="C102" s="219"/>
      <c r="D102" s="231" t="s">
        <v>173</v>
      </c>
      <c r="E102" s="258" t="s">
        <v>21</v>
      </c>
      <c r="F102" s="259" t="s">
        <v>80</v>
      </c>
      <c r="G102" s="219"/>
      <c r="H102" s="260">
        <v>1</v>
      </c>
      <c r="I102" s="223"/>
      <c r="J102" s="219"/>
      <c r="K102" s="219"/>
      <c r="L102" s="224"/>
      <c r="M102" s="225"/>
      <c r="N102" s="226"/>
      <c r="O102" s="226"/>
      <c r="P102" s="226"/>
      <c r="Q102" s="226"/>
      <c r="R102" s="226"/>
      <c r="S102" s="226"/>
      <c r="T102" s="227"/>
      <c r="AT102" s="228" t="s">
        <v>173</v>
      </c>
      <c r="AU102" s="228" t="s">
        <v>82</v>
      </c>
      <c r="AV102" s="12" t="s">
        <v>82</v>
      </c>
      <c r="AW102" s="12" t="s">
        <v>36</v>
      </c>
      <c r="AX102" s="12" t="s">
        <v>80</v>
      </c>
      <c r="AY102" s="228" t="s">
        <v>162</v>
      </c>
    </row>
    <row r="103" spans="2:65" s="1" customFormat="1" ht="20.45" customHeight="1">
      <c r="B103" s="40"/>
      <c r="C103" s="192" t="s">
        <v>223</v>
      </c>
      <c r="D103" s="192" t="s">
        <v>164</v>
      </c>
      <c r="E103" s="193" t="s">
        <v>1354</v>
      </c>
      <c r="F103" s="194" t="s">
        <v>1355</v>
      </c>
      <c r="G103" s="195" t="s">
        <v>1327</v>
      </c>
      <c r="H103" s="196">
        <v>1</v>
      </c>
      <c r="I103" s="197"/>
      <c r="J103" s="198">
        <f>ROUND(I103*H103,2)</f>
        <v>0</v>
      </c>
      <c r="K103" s="194" t="s">
        <v>21</v>
      </c>
      <c r="L103" s="60"/>
      <c r="M103" s="199" t="s">
        <v>21</v>
      </c>
      <c r="N103" s="200" t="s">
        <v>43</v>
      </c>
      <c r="O103" s="41"/>
      <c r="P103" s="201">
        <f>O103*H103</f>
        <v>0</v>
      </c>
      <c r="Q103" s="201">
        <v>0</v>
      </c>
      <c r="R103" s="201">
        <f>Q103*H103</f>
        <v>0</v>
      </c>
      <c r="S103" s="201">
        <v>0</v>
      </c>
      <c r="T103" s="202">
        <f>S103*H103</f>
        <v>0</v>
      </c>
      <c r="AR103" s="23" t="s">
        <v>1328</v>
      </c>
      <c r="AT103" s="23" t="s">
        <v>164</v>
      </c>
      <c r="AU103" s="23" t="s">
        <v>82</v>
      </c>
      <c r="AY103" s="23" t="s">
        <v>162</v>
      </c>
      <c r="BE103" s="203">
        <f>IF(N103="základní",J103,0)</f>
        <v>0</v>
      </c>
      <c r="BF103" s="203">
        <f>IF(N103="snížená",J103,0)</f>
        <v>0</v>
      </c>
      <c r="BG103" s="203">
        <f>IF(N103="zákl. přenesená",J103,0)</f>
        <v>0</v>
      </c>
      <c r="BH103" s="203">
        <f>IF(N103="sníž. přenesená",J103,0)</f>
        <v>0</v>
      </c>
      <c r="BI103" s="203">
        <f>IF(N103="nulová",J103,0)</f>
        <v>0</v>
      </c>
      <c r="BJ103" s="23" t="s">
        <v>80</v>
      </c>
      <c r="BK103" s="203">
        <f>ROUND(I103*H103,2)</f>
        <v>0</v>
      </c>
      <c r="BL103" s="23" t="s">
        <v>1328</v>
      </c>
      <c r="BM103" s="23" t="s">
        <v>1409</v>
      </c>
    </row>
    <row r="104" spans="2:65" s="12" customFormat="1">
      <c r="B104" s="218"/>
      <c r="C104" s="219"/>
      <c r="D104" s="204" t="s">
        <v>173</v>
      </c>
      <c r="E104" s="220" t="s">
        <v>21</v>
      </c>
      <c r="F104" s="221" t="s">
        <v>80</v>
      </c>
      <c r="G104" s="219"/>
      <c r="H104" s="222">
        <v>1</v>
      </c>
      <c r="I104" s="223"/>
      <c r="J104" s="219"/>
      <c r="K104" s="219"/>
      <c r="L104" s="224"/>
      <c r="M104" s="225"/>
      <c r="N104" s="226"/>
      <c r="O104" s="226"/>
      <c r="P104" s="226"/>
      <c r="Q104" s="226"/>
      <c r="R104" s="226"/>
      <c r="S104" s="226"/>
      <c r="T104" s="227"/>
      <c r="AT104" s="228" t="s">
        <v>173</v>
      </c>
      <c r="AU104" s="228" t="s">
        <v>82</v>
      </c>
      <c r="AV104" s="12" t="s">
        <v>82</v>
      </c>
      <c r="AW104" s="12" t="s">
        <v>36</v>
      </c>
      <c r="AX104" s="12" t="s">
        <v>80</v>
      </c>
      <c r="AY104" s="228" t="s">
        <v>162</v>
      </c>
    </row>
    <row r="105" spans="2:65" s="10" customFormat="1" ht="29.85" customHeight="1">
      <c r="B105" s="175"/>
      <c r="C105" s="176"/>
      <c r="D105" s="189" t="s">
        <v>71</v>
      </c>
      <c r="E105" s="190" t="s">
        <v>1357</v>
      </c>
      <c r="F105" s="190" t="s">
        <v>1358</v>
      </c>
      <c r="G105" s="176"/>
      <c r="H105" s="176"/>
      <c r="I105" s="179"/>
      <c r="J105" s="191">
        <f>BK105</f>
        <v>0</v>
      </c>
      <c r="K105" s="176"/>
      <c r="L105" s="181"/>
      <c r="M105" s="182"/>
      <c r="N105" s="183"/>
      <c r="O105" s="183"/>
      <c r="P105" s="184">
        <f>SUM(P106:P107)</f>
        <v>0</v>
      </c>
      <c r="Q105" s="183"/>
      <c r="R105" s="184">
        <f>SUM(R106:R107)</f>
        <v>0</v>
      </c>
      <c r="S105" s="183"/>
      <c r="T105" s="185">
        <f>SUM(T106:T107)</f>
        <v>0</v>
      </c>
      <c r="AR105" s="186" t="s">
        <v>196</v>
      </c>
      <c r="AT105" s="187" t="s">
        <v>71</v>
      </c>
      <c r="AU105" s="187" t="s">
        <v>80</v>
      </c>
      <c r="AY105" s="186" t="s">
        <v>162</v>
      </c>
      <c r="BK105" s="188">
        <f>SUM(BK106:BK107)</f>
        <v>0</v>
      </c>
    </row>
    <row r="106" spans="2:65" s="1" customFormat="1" ht="20.45" customHeight="1">
      <c r="B106" s="40"/>
      <c r="C106" s="192" t="s">
        <v>230</v>
      </c>
      <c r="D106" s="192" t="s">
        <v>164</v>
      </c>
      <c r="E106" s="193" t="s">
        <v>1359</v>
      </c>
      <c r="F106" s="194" t="s">
        <v>1360</v>
      </c>
      <c r="G106" s="195" t="s">
        <v>1327</v>
      </c>
      <c r="H106" s="196">
        <v>1</v>
      </c>
      <c r="I106" s="197"/>
      <c r="J106" s="198">
        <f>ROUND(I106*H106,2)</f>
        <v>0</v>
      </c>
      <c r="K106" s="194" t="s">
        <v>21</v>
      </c>
      <c r="L106" s="60"/>
      <c r="M106" s="199" t="s">
        <v>21</v>
      </c>
      <c r="N106" s="200" t="s">
        <v>43</v>
      </c>
      <c r="O106" s="41"/>
      <c r="P106" s="201">
        <f>O106*H106</f>
        <v>0</v>
      </c>
      <c r="Q106" s="201">
        <v>0</v>
      </c>
      <c r="R106" s="201">
        <f>Q106*H106</f>
        <v>0</v>
      </c>
      <c r="S106" s="201">
        <v>0</v>
      </c>
      <c r="T106" s="202">
        <f>S106*H106</f>
        <v>0</v>
      </c>
      <c r="AR106" s="23" t="s">
        <v>1361</v>
      </c>
      <c r="AT106" s="23" t="s">
        <v>164</v>
      </c>
      <c r="AU106" s="23" t="s">
        <v>82</v>
      </c>
      <c r="AY106" s="23" t="s">
        <v>162</v>
      </c>
      <c r="BE106" s="203">
        <f>IF(N106="základní",J106,0)</f>
        <v>0</v>
      </c>
      <c r="BF106" s="203">
        <f>IF(N106="snížená",J106,0)</f>
        <v>0</v>
      </c>
      <c r="BG106" s="203">
        <f>IF(N106="zákl. přenesená",J106,0)</f>
        <v>0</v>
      </c>
      <c r="BH106" s="203">
        <f>IF(N106="sníž. přenesená",J106,0)</f>
        <v>0</v>
      </c>
      <c r="BI106" s="203">
        <f>IF(N106="nulová",J106,0)</f>
        <v>0</v>
      </c>
      <c r="BJ106" s="23" t="s">
        <v>80</v>
      </c>
      <c r="BK106" s="203">
        <f>ROUND(I106*H106,2)</f>
        <v>0</v>
      </c>
      <c r="BL106" s="23" t="s">
        <v>1361</v>
      </c>
      <c r="BM106" s="23" t="s">
        <v>1410</v>
      </c>
    </row>
    <row r="107" spans="2:65" s="12" customFormat="1">
      <c r="B107" s="218"/>
      <c r="C107" s="219"/>
      <c r="D107" s="204" t="s">
        <v>173</v>
      </c>
      <c r="E107" s="220" t="s">
        <v>21</v>
      </c>
      <c r="F107" s="221" t="s">
        <v>80</v>
      </c>
      <c r="G107" s="219"/>
      <c r="H107" s="222">
        <v>1</v>
      </c>
      <c r="I107" s="223"/>
      <c r="J107" s="219"/>
      <c r="K107" s="219"/>
      <c r="L107" s="224"/>
      <c r="M107" s="225"/>
      <c r="N107" s="226"/>
      <c r="O107" s="226"/>
      <c r="P107" s="226"/>
      <c r="Q107" s="226"/>
      <c r="R107" s="226"/>
      <c r="S107" s="226"/>
      <c r="T107" s="227"/>
      <c r="AT107" s="228" t="s">
        <v>173</v>
      </c>
      <c r="AU107" s="228" t="s">
        <v>82</v>
      </c>
      <c r="AV107" s="12" t="s">
        <v>82</v>
      </c>
      <c r="AW107" s="12" t="s">
        <v>36</v>
      </c>
      <c r="AX107" s="12" t="s">
        <v>80</v>
      </c>
      <c r="AY107" s="228" t="s">
        <v>162</v>
      </c>
    </row>
    <row r="108" spans="2:65" s="10" customFormat="1" ht="29.85" customHeight="1">
      <c r="B108" s="175"/>
      <c r="C108" s="176"/>
      <c r="D108" s="189" t="s">
        <v>71</v>
      </c>
      <c r="E108" s="190" t="s">
        <v>1370</v>
      </c>
      <c r="F108" s="190" t="s">
        <v>1371</v>
      </c>
      <c r="G108" s="176"/>
      <c r="H108" s="176"/>
      <c r="I108" s="179"/>
      <c r="J108" s="191">
        <f>BK108</f>
        <v>0</v>
      </c>
      <c r="K108" s="176"/>
      <c r="L108" s="181"/>
      <c r="M108" s="182"/>
      <c r="N108" s="183"/>
      <c r="O108" s="183"/>
      <c r="P108" s="184">
        <f>SUM(P109:P116)</f>
        <v>0</v>
      </c>
      <c r="Q108" s="183"/>
      <c r="R108" s="184">
        <f>SUM(R109:R116)</f>
        <v>0</v>
      </c>
      <c r="S108" s="183"/>
      <c r="T108" s="185">
        <f>SUM(T109:T116)</f>
        <v>0</v>
      </c>
      <c r="AR108" s="186" t="s">
        <v>196</v>
      </c>
      <c r="AT108" s="187" t="s">
        <v>71</v>
      </c>
      <c r="AU108" s="187" t="s">
        <v>80</v>
      </c>
      <c r="AY108" s="186" t="s">
        <v>162</v>
      </c>
      <c r="BK108" s="188">
        <f>SUM(BK109:BK116)</f>
        <v>0</v>
      </c>
    </row>
    <row r="109" spans="2:65" s="1" customFormat="1" ht="20.45" customHeight="1">
      <c r="B109" s="40"/>
      <c r="C109" s="192" t="s">
        <v>243</v>
      </c>
      <c r="D109" s="192" t="s">
        <v>164</v>
      </c>
      <c r="E109" s="193" t="s">
        <v>1372</v>
      </c>
      <c r="F109" s="194" t="s">
        <v>1373</v>
      </c>
      <c r="G109" s="195" t="s">
        <v>1327</v>
      </c>
      <c r="H109" s="196">
        <v>1</v>
      </c>
      <c r="I109" s="197"/>
      <c r="J109" s="198">
        <f>ROUND(I109*H109,2)</f>
        <v>0</v>
      </c>
      <c r="K109" s="194" t="s">
        <v>21</v>
      </c>
      <c r="L109" s="60"/>
      <c r="M109" s="199" t="s">
        <v>21</v>
      </c>
      <c r="N109" s="200" t="s">
        <v>43</v>
      </c>
      <c r="O109" s="41"/>
      <c r="P109" s="201">
        <f>O109*H109</f>
        <v>0</v>
      </c>
      <c r="Q109" s="201">
        <v>0</v>
      </c>
      <c r="R109" s="201">
        <f>Q109*H109</f>
        <v>0</v>
      </c>
      <c r="S109" s="201">
        <v>0</v>
      </c>
      <c r="T109" s="202">
        <f>S109*H109</f>
        <v>0</v>
      </c>
      <c r="AR109" s="23" t="s">
        <v>1328</v>
      </c>
      <c r="AT109" s="23" t="s">
        <v>164</v>
      </c>
      <c r="AU109" s="23" t="s">
        <v>82</v>
      </c>
      <c r="AY109" s="23" t="s">
        <v>162</v>
      </c>
      <c r="BE109" s="203">
        <f>IF(N109="základní",J109,0)</f>
        <v>0</v>
      </c>
      <c r="BF109" s="203">
        <f>IF(N109="snížená",J109,0)</f>
        <v>0</v>
      </c>
      <c r="BG109" s="203">
        <f>IF(N109="zákl. přenesená",J109,0)</f>
        <v>0</v>
      </c>
      <c r="BH109" s="203">
        <f>IF(N109="sníž. přenesená",J109,0)</f>
        <v>0</v>
      </c>
      <c r="BI109" s="203">
        <f>IF(N109="nulová",J109,0)</f>
        <v>0</v>
      </c>
      <c r="BJ109" s="23" t="s">
        <v>80</v>
      </c>
      <c r="BK109" s="203">
        <f>ROUND(I109*H109,2)</f>
        <v>0</v>
      </c>
      <c r="BL109" s="23" t="s">
        <v>1328</v>
      </c>
      <c r="BM109" s="23" t="s">
        <v>1411</v>
      </c>
    </row>
    <row r="110" spans="2:65" s="12" customFormat="1">
      <c r="B110" s="218"/>
      <c r="C110" s="219"/>
      <c r="D110" s="231" t="s">
        <v>173</v>
      </c>
      <c r="E110" s="258" t="s">
        <v>21</v>
      </c>
      <c r="F110" s="259" t="s">
        <v>80</v>
      </c>
      <c r="G110" s="219"/>
      <c r="H110" s="260">
        <v>1</v>
      </c>
      <c r="I110" s="223"/>
      <c r="J110" s="219"/>
      <c r="K110" s="219"/>
      <c r="L110" s="224"/>
      <c r="M110" s="225"/>
      <c r="N110" s="226"/>
      <c r="O110" s="226"/>
      <c r="P110" s="226"/>
      <c r="Q110" s="226"/>
      <c r="R110" s="226"/>
      <c r="S110" s="226"/>
      <c r="T110" s="227"/>
      <c r="AT110" s="228" t="s">
        <v>173</v>
      </c>
      <c r="AU110" s="228" t="s">
        <v>82</v>
      </c>
      <c r="AV110" s="12" t="s">
        <v>82</v>
      </c>
      <c r="AW110" s="12" t="s">
        <v>36</v>
      </c>
      <c r="AX110" s="12" t="s">
        <v>80</v>
      </c>
      <c r="AY110" s="228" t="s">
        <v>162</v>
      </c>
    </row>
    <row r="111" spans="2:65" s="1" customFormat="1" ht="20.45" customHeight="1">
      <c r="B111" s="40"/>
      <c r="C111" s="192" t="s">
        <v>250</v>
      </c>
      <c r="D111" s="192" t="s">
        <v>164</v>
      </c>
      <c r="E111" s="193" t="s">
        <v>1375</v>
      </c>
      <c r="F111" s="194" t="s">
        <v>1376</v>
      </c>
      <c r="G111" s="195" t="s">
        <v>1327</v>
      </c>
      <c r="H111" s="196">
        <v>1</v>
      </c>
      <c r="I111" s="197"/>
      <c r="J111" s="198">
        <f>ROUND(I111*H111,2)</f>
        <v>0</v>
      </c>
      <c r="K111" s="194" t="s">
        <v>21</v>
      </c>
      <c r="L111" s="60"/>
      <c r="M111" s="199" t="s">
        <v>21</v>
      </c>
      <c r="N111" s="200" t="s">
        <v>43</v>
      </c>
      <c r="O111" s="41"/>
      <c r="P111" s="201">
        <f>O111*H111</f>
        <v>0</v>
      </c>
      <c r="Q111" s="201">
        <v>0</v>
      </c>
      <c r="R111" s="201">
        <f>Q111*H111</f>
        <v>0</v>
      </c>
      <c r="S111" s="201">
        <v>0</v>
      </c>
      <c r="T111" s="202">
        <f>S111*H111</f>
        <v>0</v>
      </c>
      <c r="AR111" s="23" t="s">
        <v>1328</v>
      </c>
      <c r="AT111" s="23" t="s">
        <v>164</v>
      </c>
      <c r="AU111" s="23" t="s">
        <v>82</v>
      </c>
      <c r="AY111" s="23" t="s">
        <v>162</v>
      </c>
      <c r="BE111" s="203">
        <f>IF(N111="základní",J111,0)</f>
        <v>0</v>
      </c>
      <c r="BF111" s="203">
        <f>IF(N111="snížená",J111,0)</f>
        <v>0</v>
      </c>
      <c r="BG111" s="203">
        <f>IF(N111="zákl. přenesená",J111,0)</f>
        <v>0</v>
      </c>
      <c r="BH111" s="203">
        <f>IF(N111="sníž. přenesená",J111,0)</f>
        <v>0</v>
      </c>
      <c r="BI111" s="203">
        <f>IF(N111="nulová",J111,0)</f>
        <v>0</v>
      </c>
      <c r="BJ111" s="23" t="s">
        <v>80</v>
      </c>
      <c r="BK111" s="203">
        <f>ROUND(I111*H111,2)</f>
        <v>0</v>
      </c>
      <c r="BL111" s="23" t="s">
        <v>1328</v>
      </c>
      <c r="BM111" s="23" t="s">
        <v>1412</v>
      </c>
    </row>
    <row r="112" spans="2:65" s="12" customFormat="1">
      <c r="B112" s="218"/>
      <c r="C112" s="219"/>
      <c r="D112" s="231" t="s">
        <v>173</v>
      </c>
      <c r="E112" s="258" t="s">
        <v>21</v>
      </c>
      <c r="F112" s="259" t="s">
        <v>80</v>
      </c>
      <c r="G112" s="219"/>
      <c r="H112" s="260">
        <v>1</v>
      </c>
      <c r="I112" s="223"/>
      <c r="J112" s="219"/>
      <c r="K112" s="219"/>
      <c r="L112" s="224"/>
      <c r="M112" s="225"/>
      <c r="N112" s="226"/>
      <c r="O112" s="226"/>
      <c r="P112" s="226"/>
      <c r="Q112" s="226"/>
      <c r="R112" s="226"/>
      <c r="S112" s="226"/>
      <c r="T112" s="227"/>
      <c r="AT112" s="228" t="s">
        <v>173</v>
      </c>
      <c r="AU112" s="228" t="s">
        <v>82</v>
      </c>
      <c r="AV112" s="12" t="s">
        <v>82</v>
      </c>
      <c r="AW112" s="12" t="s">
        <v>36</v>
      </c>
      <c r="AX112" s="12" t="s">
        <v>80</v>
      </c>
      <c r="AY112" s="228" t="s">
        <v>162</v>
      </c>
    </row>
    <row r="113" spans="2:65" s="1" customFormat="1" ht="28.9" customHeight="1">
      <c r="B113" s="40"/>
      <c r="C113" s="192" t="s">
        <v>257</v>
      </c>
      <c r="D113" s="192" t="s">
        <v>164</v>
      </c>
      <c r="E113" s="193" t="s">
        <v>1378</v>
      </c>
      <c r="F113" s="194" t="s">
        <v>1379</v>
      </c>
      <c r="G113" s="195" t="s">
        <v>1327</v>
      </c>
      <c r="H113" s="196">
        <v>1</v>
      </c>
      <c r="I113" s="197"/>
      <c r="J113" s="198">
        <f>ROUND(I113*H113,2)</f>
        <v>0</v>
      </c>
      <c r="K113" s="194" t="s">
        <v>21</v>
      </c>
      <c r="L113" s="60"/>
      <c r="M113" s="199" t="s">
        <v>21</v>
      </c>
      <c r="N113" s="200" t="s">
        <v>43</v>
      </c>
      <c r="O113" s="41"/>
      <c r="P113" s="201">
        <f>O113*H113</f>
        <v>0</v>
      </c>
      <c r="Q113" s="201">
        <v>0</v>
      </c>
      <c r="R113" s="201">
        <f>Q113*H113</f>
        <v>0</v>
      </c>
      <c r="S113" s="201">
        <v>0</v>
      </c>
      <c r="T113" s="202">
        <f>S113*H113</f>
        <v>0</v>
      </c>
      <c r="AR113" s="23" t="s">
        <v>1328</v>
      </c>
      <c r="AT113" s="23" t="s">
        <v>164</v>
      </c>
      <c r="AU113" s="23" t="s">
        <v>82</v>
      </c>
      <c r="AY113" s="23" t="s">
        <v>162</v>
      </c>
      <c r="BE113" s="203">
        <f>IF(N113="základní",J113,0)</f>
        <v>0</v>
      </c>
      <c r="BF113" s="203">
        <f>IF(N113="snížená",J113,0)</f>
        <v>0</v>
      </c>
      <c r="BG113" s="203">
        <f>IF(N113="zákl. přenesená",J113,0)</f>
        <v>0</v>
      </c>
      <c r="BH113" s="203">
        <f>IF(N113="sníž. přenesená",J113,0)</f>
        <v>0</v>
      </c>
      <c r="BI113" s="203">
        <f>IF(N113="nulová",J113,0)</f>
        <v>0</v>
      </c>
      <c r="BJ113" s="23" t="s">
        <v>80</v>
      </c>
      <c r="BK113" s="203">
        <f>ROUND(I113*H113,2)</f>
        <v>0</v>
      </c>
      <c r="BL113" s="23" t="s">
        <v>1328</v>
      </c>
      <c r="BM113" s="23" t="s">
        <v>1413</v>
      </c>
    </row>
    <row r="114" spans="2:65" s="12" customFormat="1">
      <c r="B114" s="218"/>
      <c r="C114" s="219"/>
      <c r="D114" s="231" t="s">
        <v>173</v>
      </c>
      <c r="E114" s="258" t="s">
        <v>21</v>
      </c>
      <c r="F114" s="259" t="s">
        <v>80</v>
      </c>
      <c r="G114" s="219"/>
      <c r="H114" s="260">
        <v>1</v>
      </c>
      <c r="I114" s="223"/>
      <c r="J114" s="219"/>
      <c r="K114" s="219"/>
      <c r="L114" s="224"/>
      <c r="M114" s="225"/>
      <c r="N114" s="226"/>
      <c r="O114" s="226"/>
      <c r="P114" s="226"/>
      <c r="Q114" s="226"/>
      <c r="R114" s="226"/>
      <c r="S114" s="226"/>
      <c r="T114" s="227"/>
      <c r="AT114" s="228" t="s">
        <v>173</v>
      </c>
      <c r="AU114" s="228" t="s">
        <v>82</v>
      </c>
      <c r="AV114" s="12" t="s">
        <v>82</v>
      </c>
      <c r="AW114" s="12" t="s">
        <v>36</v>
      </c>
      <c r="AX114" s="12" t="s">
        <v>80</v>
      </c>
      <c r="AY114" s="228" t="s">
        <v>162</v>
      </c>
    </row>
    <row r="115" spans="2:65" s="1" customFormat="1" ht="20.45" customHeight="1">
      <c r="B115" s="40"/>
      <c r="C115" s="192" t="s">
        <v>263</v>
      </c>
      <c r="D115" s="192" t="s">
        <v>164</v>
      </c>
      <c r="E115" s="193" t="s">
        <v>1381</v>
      </c>
      <c r="F115" s="194" t="s">
        <v>1382</v>
      </c>
      <c r="G115" s="195" t="s">
        <v>1327</v>
      </c>
      <c r="H115" s="196">
        <v>1</v>
      </c>
      <c r="I115" s="197"/>
      <c r="J115" s="198">
        <f>ROUND(I115*H115,2)</f>
        <v>0</v>
      </c>
      <c r="K115" s="194" t="s">
        <v>21</v>
      </c>
      <c r="L115" s="60"/>
      <c r="M115" s="199" t="s">
        <v>21</v>
      </c>
      <c r="N115" s="200" t="s">
        <v>43</v>
      </c>
      <c r="O115" s="41"/>
      <c r="P115" s="201">
        <f>O115*H115</f>
        <v>0</v>
      </c>
      <c r="Q115" s="201">
        <v>0</v>
      </c>
      <c r="R115" s="201">
        <f>Q115*H115</f>
        <v>0</v>
      </c>
      <c r="S115" s="201">
        <v>0</v>
      </c>
      <c r="T115" s="202">
        <f>S115*H115</f>
        <v>0</v>
      </c>
      <c r="AR115" s="23" t="s">
        <v>1328</v>
      </c>
      <c r="AT115" s="23" t="s">
        <v>164</v>
      </c>
      <c r="AU115" s="23" t="s">
        <v>82</v>
      </c>
      <c r="AY115" s="23" t="s">
        <v>162</v>
      </c>
      <c r="BE115" s="203">
        <f>IF(N115="základní",J115,0)</f>
        <v>0</v>
      </c>
      <c r="BF115" s="203">
        <f>IF(N115="snížená",J115,0)</f>
        <v>0</v>
      </c>
      <c r="BG115" s="203">
        <f>IF(N115="zákl. přenesená",J115,0)</f>
        <v>0</v>
      </c>
      <c r="BH115" s="203">
        <f>IF(N115="sníž. přenesená",J115,0)</f>
        <v>0</v>
      </c>
      <c r="BI115" s="203">
        <f>IF(N115="nulová",J115,0)</f>
        <v>0</v>
      </c>
      <c r="BJ115" s="23" t="s">
        <v>80</v>
      </c>
      <c r="BK115" s="203">
        <f>ROUND(I115*H115,2)</f>
        <v>0</v>
      </c>
      <c r="BL115" s="23" t="s">
        <v>1328</v>
      </c>
      <c r="BM115" s="23" t="s">
        <v>1414</v>
      </c>
    </row>
    <row r="116" spans="2:65" s="12" customFormat="1">
      <c r="B116" s="218"/>
      <c r="C116" s="219"/>
      <c r="D116" s="204" t="s">
        <v>173</v>
      </c>
      <c r="E116" s="220" t="s">
        <v>21</v>
      </c>
      <c r="F116" s="221" t="s">
        <v>80</v>
      </c>
      <c r="G116" s="219"/>
      <c r="H116" s="222">
        <v>1</v>
      </c>
      <c r="I116" s="223"/>
      <c r="J116" s="219"/>
      <c r="K116" s="219"/>
      <c r="L116" s="224"/>
      <c r="M116" s="261"/>
      <c r="N116" s="262"/>
      <c r="O116" s="262"/>
      <c r="P116" s="262"/>
      <c r="Q116" s="262"/>
      <c r="R116" s="262"/>
      <c r="S116" s="262"/>
      <c r="T116" s="263"/>
      <c r="AT116" s="228" t="s">
        <v>173</v>
      </c>
      <c r="AU116" s="228" t="s">
        <v>82</v>
      </c>
      <c r="AV116" s="12" t="s">
        <v>82</v>
      </c>
      <c r="AW116" s="12" t="s">
        <v>36</v>
      </c>
      <c r="AX116" s="12" t="s">
        <v>80</v>
      </c>
      <c r="AY116" s="228" t="s">
        <v>162</v>
      </c>
    </row>
    <row r="117" spans="2:65" s="1" customFormat="1" ht="6.95" customHeight="1">
      <c r="B117" s="55"/>
      <c r="C117" s="56"/>
      <c r="D117" s="56"/>
      <c r="E117" s="56"/>
      <c r="F117" s="56"/>
      <c r="G117" s="56"/>
      <c r="H117" s="56"/>
      <c r="I117" s="138"/>
      <c r="J117" s="56"/>
      <c r="K117" s="56"/>
      <c r="L117" s="60"/>
    </row>
  </sheetData>
  <sheetProtection password="CC35" sheet="1" objects="1" scenarios="1" formatCells="0" formatColumns="0" formatRows="0" sort="0" autoFilter="0"/>
  <autoFilter ref="C80:K116"/>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5"/>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112</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1415</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ROUND(J82,2)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ROUND(SUM(BE82:BE124), 2)</f>
        <v>0</v>
      </c>
      <c r="G30" s="41"/>
      <c r="H30" s="41"/>
      <c r="I30" s="130">
        <v>0.21</v>
      </c>
      <c r="J30" s="129">
        <f>ROUND(ROUND((SUM(BE82:BE124)), 2)*I30, 2)</f>
        <v>0</v>
      </c>
      <c r="K30" s="44"/>
    </row>
    <row r="31" spans="2:11" s="1" customFormat="1" ht="14.45" customHeight="1">
      <c r="B31" s="40"/>
      <c r="C31" s="41"/>
      <c r="D31" s="41"/>
      <c r="E31" s="48" t="s">
        <v>44</v>
      </c>
      <c r="F31" s="129">
        <f>ROUND(SUM(BF82:BF124), 2)</f>
        <v>0</v>
      </c>
      <c r="G31" s="41"/>
      <c r="H31" s="41"/>
      <c r="I31" s="130">
        <v>0.15</v>
      </c>
      <c r="J31" s="129">
        <f>ROUND(ROUND((SUM(BF82:BF124)), 2)*I31, 2)</f>
        <v>0</v>
      </c>
      <c r="K31" s="44"/>
    </row>
    <row r="32" spans="2:11" s="1" customFormat="1" ht="14.45" hidden="1" customHeight="1">
      <c r="B32" s="40"/>
      <c r="C32" s="41"/>
      <c r="D32" s="41"/>
      <c r="E32" s="48" t="s">
        <v>45</v>
      </c>
      <c r="F32" s="129">
        <f>ROUND(SUM(BG82:BG124), 2)</f>
        <v>0</v>
      </c>
      <c r="G32" s="41"/>
      <c r="H32" s="41"/>
      <c r="I32" s="130">
        <v>0.21</v>
      </c>
      <c r="J32" s="129">
        <v>0</v>
      </c>
      <c r="K32" s="44"/>
    </row>
    <row r="33" spans="2:11" s="1" customFormat="1" ht="14.45" hidden="1" customHeight="1">
      <c r="B33" s="40"/>
      <c r="C33" s="41"/>
      <c r="D33" s="41"/>
      <c r="E33" s="48" t="s">
        <v>46</v>
      </c>
      <c r="F33" s="129">
        <f>ROUND(SUM(BH82:BH124), 2)</f>
        <v>0</v>
      </c>
      <c r="G33" s="41"/>
      <c r="H33" s="41"/>
      <c r="I33" s="130">
        <v>0.15</v>
      </c>
      <c r="J33" s="129">
        <v>0</v>
      </c>
      <c r="K33" s="44"/>
    </row>
    <row r="34" spans="2:11" s="1" customFormat="1" ht="14.45" hidden="1" customHeight="1">
      <c r="B34" s="40"/>
      <c r="C34" s="41"/>
      <c r="D34" s="41"/>
      <c r="E34" s="48" t="s">
        <v>47</v>
      </c>
      <c r="F34" s="129">
        <f>ROUND(SUM(BI82:BI124),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VRN 04 - Vedlejší rozpočtové náklady SO 04</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J82</f>
        <v>0</v>
      </c>
      <c r="K56" s="44"/>
      <c r="AU56" s="23" t="s">
        <v>134</v>
      </c>
    </row>
    <row r="57" spans="2:47" s="7" customFormat="1" ht="24.95" customHeight="1">
      <c r="B57" s="148"/>
      <c r="C57" s="149"/>
      <c r="D57" s="150" t="s">
        <v>1315</v>
      </c>
      <c r="E57" s="151"/>
      <c r="F57" s="151"/>
      <c r="G57" s="151"/>
      <c r="H57" s="151"/>
      <c r="I57" s="152"/>
      <c r="J57" s="153">
        <f>J83</f>
        <v>0</v>
      </c>
      <c r="K57" s="154"/>
    </row>
    <row r="58" spans="2:47" s="8" customFormat="1" ht="19.899999999999999" customHeight="1">
      <c r="B58" s="155"/>
      <c r="C58" s="156"/>
      <c r="D58" s="157" t="s">
        <v>1316</v>
      </c>
      <c r="E58" s="158"/>
      <c r="F58" s="158"/>
      <c r="G58" s="158"/>
      <c r="H58" s="158"/>
      <c r="I58" s="159"/>
      <c r="J58" s="160">
        <f>J84</f>
        <v>0</v>
      </c>
      <c r="K58" s="161"/>
    </row>
    <row r="59" spans="2:47" s="8" customFormat="1" ht="19.899999999999999" customHeight="1">
      <c r="B59" s="155"/>
      <c r="C59" s="156"/>
      <c r="D59" s="157" t="s">
        <v>1317</v>
      </c>
      <c r="E59" s="158"/>
      <c r="F59" s="158"/>
      <c r="G59" s="158"/>
      <c r="H59" s="158"/>
      <c r="I59" s="159"/>
      <c r="J59" s="160">
        <f>J94</f>
        <v>0</v>
      </c>
      <c r="K59" s="161"/>
    </row>
    <row r="60" spans="2:47" s="8" customFormat="1" ht="19.899999999999999" customHeight="1">
      <c r="B60" s="155"/>
      <c r="C60" s="156"/>
      <c r="D60" s="157" t="s">
        <v>1318</v>
      </c>
      <c r="E60" s="158"/>
      <c r="F60" s="158"/>
      <c r="G60" s="158"/>
      <c r="H60" s="158"/>
      <c r="I60" s="159"/>
      <c r="J60" s="160">
        <f>J106</f>
        <v>0</v>
      </c>
      <c r="K60" s="161"/>
    </row>
    <row r="61" spans="2:47" s="8" customFormat="1" ht="19.899999999999999" customHeight="1">
      <c r="B61" s="155"/>
      <c r="C61" s="156"/>
      <c r="D61" s="157" t="s">
        <v>1319</v>
      </c>
      <c r="E61" s="158"/>
      <c r="F61" s="158"/>
      <c r="G61" s="158"/>
      <c r="H61" s="158"/>
      <c r="I61" s="159"/>
      <c r="J61" s="160">
        <f>J109</f>
        <v>0</v>
      </c>
      <c r="K61" s="161"/>
    </row>
    <row r="62" spans="2:47" s="8" customFormat="1" ht="19.899999999999999" customHeight="1">
      <c r="B62" s="155"/>
      <c r="C62" s="156"/>
      <c r="D62" s="157" t="s">
        <v>1320</v>
      </c>
      <c r="E62" s="158"/>
      <c r="F62" s="158"/>
      <c r="G62" s="158"/>
      <c r="H62" s="158"/>
      <c r="I62" s="159"/>
      <c r="J62" s="160">
        <f>J114</f>
        <v>0</v>
      </c>
      <c r="K62" s="161"/>
    </row>
    <row r="63" spans="2:47" s="1" customFormat="1" ht="21.75" customHeight="1">
      <c r="B63" s="40"/>
      <c r="C63" s="41"/>
      <c r="D63" s="41"/>
      <c r="E63" s="41"/>
      <c r="F63" s="41"/>
      <c r="G63" s="41"/>
      <c r="H63" s="41"/>
      <c r="I63" s="117"/>
      <c r="J63" s="41"/>
      <c r="K63" s="44"/>
    </row>
    <row r="64" spans="2:47" s="1" customFormat="1" ht="6.95" customHeight="1">
      <c r="B64" s="55"/>
      <c r="C64" s="56"/>
      <c r="D64" s="56"/>
      <c r="E64" s="56"/>
      <c r="F64" s="56"/>
      <c r="G64" s="56"/>
      <c r="H64" s="56"/>
      <c r="I64" s="138"/>
      <c r="J64" s="56"/>
      <c r="K64" s="57"/>
    </row>
    <row r="68" spans="2:12" s="1" customFormat="1" ht="6.95" customHeight="1">
      <c r="B68" s="58"/>
      <c r="C68" s="59"/>
      <c r="D68" s="59"/>
      <c r="E68" s="59"/>
      <c r="F68" s="59"/>
      <c r="G68" s="59"/>
      <c r="H68" s="59"/>
      <c r="I68" s="141"/>
      <c r="J68" s="59"/>
      <c r="K68" s="59"/>
      <c r="L68" s="60"/>
    </row>
    <row r="69" spans="2:12" s="1" customFormat="1" ht="36.950000000000003" customHeight="1">
      <c r="B69" s="40"/>
      <c r="C69" s="61" t="s">
        <v>146</v>
      </c>
      <c r="D69" s="62"/>
      <c r="E69" s="62"/>
      <c r="F69" s="62"/>
      <c r="G69" s="62"/>
      <c r="H69" s="62"/>
      <c r="I69" s="162"/>
      <c r="J69" s="62"/>
      <c r="K69" s="62"/>
      <c r="L69" s="60"/>
    </row>
    <row r="70" spans="2:12" s="1" customFormat="1" ht="6.95" customHeight="1">
      <c r="B70" s="40"/>
      <c r="C70" s="62"/>
      <c r="D70" s="62"/>
      <c r="E70" s="62"/>
      <c r="F70" s="62"/>
      <c r="G70" s="62"/>
      <c r="H70" s="62"/>
      <c r="I70" s="162"/>
      <c r="J70" s="62"/>
      <c r="K70" s="62"/>
      <c r="L70" s="60"/>
    </row>
    <row r="71" spans="2:12" s="1" customFormat="1" ht="14.45" customHeight="1">
      <c r="B71" s="40"/>
      <c r="C71" s="64" t="s">
        <v>18</v>
      </c>
      <c r="D71" s="62"/>
      <c r="E71" s="62"/>
      <c r="F71" s="62"/>
      <c r="G71" s="62"/>
      <c r="H71" s="62"/>
      <c r="I71" s="162"/>
      <c r="J71" s="62"/>
      <c r="K71" s="62"/>
      <c r="L71" s="60"/>
    </row>
    <row r="72" spans="2:12" s="1" customFormat="1" ht="20.45" customHeight="1">
      <c r="B72" s="40"/>
      <c r="C72" s="62"/>
      <c r="D72" s="62"/>
      <c r="E72" s="381" t="str">
        <f>E7</f>
        <v>Desná, Loučná - Kouty nad Desnou, oprava kamenných stupňů</v>
      </c>
      <c r="F72" s="382"/>
      <c r="G72" s="382"/>
      <c r="H72" s="382"/>
      <c r="I72" s="162"/>
      <c r="J72" s="62"/>
      <c r="K72" s="62"/>
      <c r="L72" s="60"/>
    </row>
    <row r="73" spans="2:12" s="1" customFormat="1" ht="14.45" customHeight="1">
      <c r="B73" s="40"/>
      <c r="C73" s="64" t="s">
        <v>128</v>
      </c>
      <c r="D73" s="62"/>
      <c r="E73" s="62"/>
      <c r="F73" s="62"/>
      <c r="G73" s="62"/>
      <c r="H73" s="62"/>
      <c r="I73" s="162"/>
      <c r="J73" s="62"/>
      <c r="K73" s="62"/>
      <c r="L73" s="60"/>
    </row>
    <row r="74" spans="2:12" s="1" customFormat="1" ht="22.15" customHeight="1">
      <c r="B74" s="40"/>
      <c r="C74" s="62"/>
      <c r="D74" s="62"/>
      <c r="E74" s="349" t="str">
        <f>E9</f>
        <v>VRN 04 - Vedlejší rozpočtové náklady SO 04</v>
      </c>
      <c r="F74" s="383"/>
      <c r="G74" s="383"/>
      <c r="H74" s="383"/>
      <c r="I74" s="162"/>
      <c r="J74" s="62"/>
      <c r="K74" s="62"/>
      <c r="L74" s="60"/>
    </row>
    <row r="75" spans="2:12" s="1" customFormat="1" ht="6.95" customHeight="1">
      <c r="B75" s="40"/>
      <c r="C75" s="62"/>
      <c r="D75" s="62"/>
      <c r="E75" s="62"/>
      <c r="F75" s="62"/>
      <c r="G75" s="62"/>
      <c r="H75" s="62"/>
      <c r="I75" s="162"/>
      <c r="J75" s="62"/>
      <c r="K75" s="62"/>
      <c r="L75" s="60"/>
    </row>
    <row r="76" spans="2:12" s="1" customFormat="1" ht="18" customHeight="1">
      <c r="B76" s="40"/>
      <c r="C76" s="64" t="s">
        <v>23</v>
      </c>
      <c r="D76" s="62"/>
      <c r="E76" s="62"/>
      <c r="F76" s="163" t="str">
        <f>F12</f>
        <v>Kouty nad Desnou, Rejhotice</v>
      </c>
      <c r="G76" s="62"/>
      <c r="H76" s="62"/>
      <c r="I76" s="164" t="s">
        <v>25</v>
      </c>
      <c r="J76" s="72" t="str">
        <f>IF(J12="","",J12)</f>
        <v>25. 9. 2017</v>
      </c>
      <c r="K76" s="62"/>
      <c r="L76" s="60"/>
    </row>
    <row r="77" spans="2:12" s="1" customFormat="1" ht="6.95" customHeight="1">
      <c r="B77" s="40"/>
      <c r="C77" s="62"/>
      <c r="D77" s="62"/>
      <c r="E77" s="62"/>
      <c r="F77" s="62"/>
      <c r="G77" s="62"/>
      <c r="H77" s="62"/>
      <c r="I77" s="162"/>
      <c r="J77" s="62"/>
      <c r="K77" s="62"/>
      <c r="L77" s="60"/>
    </row>
    <row r="78" spans="2:12" s="1" customFormat="1" ht="15">
      <c r="B78" s="40"/>
      <c r="C78" s="64" t="s">
        <v>27</v>
      </c>
      <c r="D78" s="62"/>
      <c r="E78" s="62"/>
      <c r="F78" s="163" t="str">
        <f>E15</f>
        <v xml:space="preserve"> </v>
      </c>
      <c r="G78" s="62"/>
      <c r="H78" s="62"/>
      <c r="I78" s="164" t="s">
        <v>33</v>
      </c>
      <c r="J78" s="163" t="str">
        <f>E21</f>
        <v>AGPOL s.r.o., Jungmannova 153/12, 77900 Olomouc</v>
      </c>
      <c r="K78" s="62"/>
      <c r="L78" s="60"/>
    </row>
    <row r="79" spans="2:12" s="1" customFormat="1" ht="14.45" customHeight="1">
      <c r="B79" s="40"/>
      <c r="C79" s="64" t="s">
        <v>31</v>
      </c>
      <c r="D79" s="62"/>
      <c r="E79" s="62"/>
      <c r="F79" s="163" t="str">
        <f>IF(E18="","",E18)</f>
        <v/>
      </c>
      <c r="G79" s="62"/>
      <c r="H79" s="62"/>
      <c r="I79" s="162"/>
      <c r="J79" s="62"/>
      <c r="K79" s="62"/>
      <c r="L79" s="60"/>
    </row>
    <row r="80" spans="2:12" s="1" customFormat="1" ht="10.35" customHeight="1">
      <c r="B80" s="40"/>
      <c r="C80" s="62"/>
      <c r="D80" s="62"/>
      <c r="E80" s="62"/>
      <c r="F80" s="62"/>
      <c r="G80" s="62"/>
      <c r="H80" s="62"/>
      <c r="I80" s="162"/>
      <c r="J80" s="62"/>
      <c r="K80" s="62"/>
      <c r="L80" s="60"/>
    </row>
    <row r="81" spans="2:65" s="9" customFormat="1" ht="29.25" customHeight="1">
      <c r="B81" s="165"/>
      <c r="C81" s="166" t="s">
        <v>147</v>
      </c>
      <c r="D81" s="167" t="s">
        <v>57</v>
      </c>
      <c r="E81" s="167" t="s">
        <v>53</v>
      </c>
      <c r="F81" s="167" t="s">
        <v>148</v>
      </c>
      <c r="G81" s="167" t="s">
        <v>149</v>
      </c>
      <c r="H81" s="167" t="s">
        <v>150</v>
      </c>
      <c r="I81" s="168" t="s">
        <v>151</v>
      </c>
      <c r="J81" s="167" t="s">
        <v>132</v>
      </c>
      <c r="K81" s="169" t="s">
        <v>152</v>
      </c>
      <c r="L81" s="170"/>
      <c r="M81" s="80" t="s">
        <v>153</v>
      </c>
      <c r="N81" s="81" t="s">
        <v>42</v>
      </c>
      <c r="O81" s="81" t="s">
        <v>154</v>
      </c>
      <c r="P81" s="81" t="s">
        <v>155</v>
      </c>
      <c r="Q81" s="81" t="s">
        <v>156</v>
      </c>
      <c r="R81" s="81" t="s">
        <v>157</v>
      </c>
      <c r="S81" s="81" t="s">
        <v>158</v>
      </c>
      <c r="T81" s="82" t="s">
        <v>159</v>
      </c>
    </row>
    <row r="82" spans="2:65" s="1" customFormat="1" ht="29.25" customHeight="1">
      <c r="B82" s="40"/>
      <c r="C82" s="86" t="s">
        <v>133</v>
      </c>
      <c r="D82" s="62"/>
      <c r="E82" s="62"/>
      <c r="F82" s="62"/>
      <c r="G82" s="62"/>
      <c r="H82" s="62"/>
      <c r="I82" s="162"/>
      <c r="J82" s="171">
        <f>BK82</f>
        <v>0</v>
      </c>
      <c r="K82" s="62"/>
      <c r="L82" s="60"/>
      <c r="M82" s="83"/>
      <c r="N82" s="84"/>
      <c r="O82" s="84"/>
      <c r="P82" s="172">
        <f>P83</f>
        <v>0</v>
      </c>
      <c r="Q82" s="84"/>
      <c r="R82" s="172">
        <f>R83</f>
        <v>0</v>
      </c>
      <c r="S82" s="84"/>
      <c r="T82" s="173">
        <f>T83</f>
        <v>0</v>
      </c>
      <c r="AT82" s="23" t="s">
        <v>71</v>
      </c>
      <c r="AU82" s="23" t="s">
        <v>134</v>
      </c>
      <c r="BK82" s="174">
        <f>BK83</f>
        <v>0</v>
      </c>
    </row>
    <row r="83" spans="2:65" s="10" customFormat="1" ht="37.35" customHeight="1">
      <c r="B83" s="175"/>
      <c r="C83" s="176"/>
      <c r="D83" s="177" t="s">
        <v>71</v>
      </c>
      <c r="E83" s="178" t="s">
        <v>1321</v>
      </c>
      <c r="F83" s="178" t="s">
        <v>1322</v>
      </c>
      <c r="G83" s="176"/>
      <c r="H83" s="176"/>
      <c r="I83" s="179"/>
      <c r="J83" s="180">
        <f>BK83</f>
        <v>0</v>
      </c>
      <c r="K83" s="176"/>
      <c r="L83" s="181"/>
      <c r="M83" s="182"/>
      <c r="N83" s="183"/>
      <c r="O83" s="183"/>
      <c r="P83" s="184">
        <f>P84+P94+P106+P109+P114</f>
        <v>0</v>
      </c>
      <c r="Q83" s="183"/>
      <c r="R83" s="184">
        <f>R84+R94+R106+R109+R114</f>
        <v>0</v>
      </c>
      <c r="S83" s="183"/>
      <c r="T83" s="185">
        <f>T84+T94+T106+T109+T114</f>
        <v>0</v>
      </c>
      <c r="AR83" s="186" t="s">
        <v>196</v>
      </c>
      <c r="AT83" s="187" t="s">
        <v>71</v>
      </c>
      <c r="AU83" s="187" t="s">
        <v>72</v>
      </c>
      <c r="AY83" s="186" t="s">
        <v>162</v>
      </c>
      <c r="BK83" s="188">
        <f>BK84+BK94+BK106+BK109+BK114</f>
        <v>0</v>
      </c>
    </row>
    <row r="84" spans="2:65" s="10" customFormat="1" ht="19.899999999999999" customHeight="1">
      <c r="B84" s="175"/>
      <c r="C84" s="176"/>
      <c r="D84" s="189" t="s">
        <v>71</v>
      </c>
      <c r="E84" s="190" t="s">
        <v>1323</v>
      </c>
      <c r="F84" s="190" t="s">
        <v>1324</v>
      </c>
      <c r="G84" s="176"/>
      <c r="H84" s="176"/>
      <c r="I84" s="179"/>
      <c r="J84" s="191">
        <f>BK84</f>
        <v>0</v>
      </c>
      <c r="K84" s="176"/>
      <c r="L84" s="181"/>
      <c r="M84" s="182"/>
      <c r="N84" s="183"/>
      <c r="O84" s="183"/>
      <c r="P84" s="184">
        <f>SUM(P85:P93)</f>
        <v>0</v>
      </c>
      <c r="Q84" s="183"/>
      <c r="R84" s="184">
        <f>SUM(R85:R93)</f>
        <v>0</v>
      </c>
      <c r="S84" s="183"/>
      <c r="T84" s="185">
        <f>SUM(T85:T93)</f>
        <v>0</v>
      </c>
      <c r="AR84" s="186" t="s">
        <v>196</v>
      </c>
      <c r="AT84" s="187" t="s">
        <v>71</v>
      </c>
      <c r="AU84" s="187" t="s">
        <v>80</v>
      </c>
      <c r="AY84" s="186" t="s">
        <v>162</v>
      </c>
      <c r="BK84" s="188">
        <f>SUM(BK85:BK93)</f>
        <v>0</v>
      </c>
    </row>
    <row r="85" spans="2:65" s="1" customFormat="1" ht="20.45" customHeight="1">
      <c r="B85" s="40"/>
      <c r="C85" s="192" t="s">
        <v>80</v>
      </c>
      <c r="D85" s="192" t="s">
        <v>164</v>
      </c>
      <c r="E85" s="193" t="s">
        <v>1325</v>
      </c>
      <c r="F85" s="194" t="s">
        <v>1326</v>
      </c>
      <c r="G85" s="195" t="s">
        <v>1327</v>
      </c>
      <c r="H85" s="196">
        <v>1</v>
      </c>
      <c r="I85" s="197"/>
      <c r="J85" s="198">
        <f>ROUND(I85*H85,2)</f>
        <v>0</v>
      </c>
      <c r="K85" s="194" t="s">
        <v>21</v>
      </c>
      <c r="L85" s="60"/>
      <c r="M85" s="199" t="s">
        <v>21</v>
      </c>
      <c r="N85" s="200" t="s">
        <v>43</v>
      </c>
      <c r="O85" s="41"/>
      <c r="P85" s="201">
        <f>O85*H85</f>
        <v>0</v>
      </c>
      <c r="Q85" s="201">
        <v>0</v>
      </c>
      <c r="R85" s="201">
        <f>Q85*H85</f>
        <v>0</v>
      </c>
      <c r="S85" s="201">
        <v>0</v>
      </c>
      <c r="T85" s="202">
        <f>S85*H85</f>
        <v>0</v>
      </c>
      <c r="AR85" s="23" t="s">
        <v>1328</v>
      </c>
      <c r="AT85" s="23" t="s">
        <v>164</v>
      </c>
      <c r="AU85" s="23" t="s">
        <v>82</v>
      </c>
      <c r="AY85" s="23" t="s">
        <v>162</v>
      </c>
      <c r="BE85" s="203">
        <f>IF(N85="základní",J85,0)</f>
        <v>0</v>
      </c>
      <c r="BF85" s="203">
        <f>IF(N85="snížená",J85,0)</f>
        <v>0</v>
      </c>
      <c r="BG85" s="203">
        <f>IF(N85="zákl. přenesená",J85,0)</f>
        <v>0</v>
      </c>
      <c r="BH85" s="203">
        <f>IF(N85="sníž. přenesená",J85,0)</f>
        <v>0</v>
      </c>
      <c r="BI85" s="203">
        <f>IF(N85="nulová",J85,0)</f>
        <v>0</v>
      </c>
      <c r="BJ85" s="23" t="s">
        <v>80</v>
      </c>
      <c r="BK85" s="203">
        <f>ROUND(I85*H85,2)</f>
        <v>0</v>
      </c>
      <c r="BL85" s="23" t="s">
        <v>1328</v>
      </c>
      <c r="BM85" s="23" t="s">
        <v>1416</v>
      </c>
    </row>
    <row r="86" spans="2:65" s="12" customFormat="1">
      <c r="B86" s="218"/>
      <c r="C86" s="219"/>
      <c r="D86" s="231" t="s">
        <v>173</v>
      </c>
      <c r="E86" s="258" t="s">
        <v>21</v>
      </c>
      <c r="F86" s="259" t="s">
        <v>80</v>
      </c>
      <c r="G86" s="219"/>
      <c r="H86" s="260">
        <v>1</v>
      </c>
      <c r="I86" s="223"/>
      <c r="J86" s="219"/>
      <c r="K86" s="219"/>
      <c r="L86" s="224"/>
      <c r="M86" s="225"/>
      <c r="N86" s="226"/>
      <c r="O86" s="226"/>
      <c r="P86" s="226"/>
      <c r="Q86" s="226"/>
      <c r="R86" s="226"/>
      <c r="S86" s="226"/>
      <c r="T86" s="227"/>
      <c r="AT86" s="228" t="s">
        <v>173</v>
      </c>
      <c r="AU86" s="228" t="s">
        <v>82</v>
      </c>
      <c r="AV86" s="12" t="s">
        <v>82</v>
      </c>
      <c r="AW86" s="12" t="s">
        <v>36</v>
      </c>
      <c r="AX86" s="12" t="s">
        <v>80</v>
      </c>
      <c r="AY86" s="228" t="s">
        <v>162</v>
      </c>
    </row>
    <row r="87" spans="2:65" s="1" customFormat="1" ht="20.45" customHeight="1">
      <c r="B87" s="40"/>
      <c r="C87" s="192" t="s">
        <v>82</v>
      </c>
      <c r="D87" s="192" t="s">
        <v>164</v>
      </c>
      <c r="E87" s="193" t="s">
        <v>1330</v>
      </c>
      <c r="F87" s="194" t="s">
        <v>1331</v>
      </c>
      <c r="G87" s="195" t="s">
        <v>1327</v>
      </c>
      <c r="H87" s="196">
        <v>1</v>
      </c>
      <c r="I87" s="197"/>
      <c r="J87" s="198">
        <f>ROUND(I87*H87,2)</f>
        <v>0</v>
      </c>
      <c r="K87" s="194" t="s">
        <v>21</v>
      </c>
      <c r="L87" s="60"/>
      <c r="M87" s="199" t="s">
        <v>21</v>
      </c>
      <c r="N87" s="200" t="s">
        <v>43</v>
      </c>
      <c r="O87" s="41"/>
      <c r="P87" s="201">
        <f>O87*H87</f>
        <v>0</v>
      </c>
      <c r="Q87" s="201">
        <v>0</v>
      </c>
      <c r="R87" s="201">
        <f>Q87*H87</f>
        <v>0</v>
      </c>
      <c r="S87" s="201">
        <v>0</v>
      </c>
      <c r="T87" s="202">
        <f>S87*H87</f>
        <v>0</v>
      </c>
      <c r="AR87" s="23" t="s">
        <v>1328</v>
      </c>
      <c r="AT87" s="23" t="s">
        <v>164</v>
      </c>
      <c r="AU87" s="23" t="s">
        <v>82</v>
      </c>
      <c r="AY87" s="23" t="s">
        <v>162</v>
      </c>
      <c r="BE87" s="203">
        <f>IF(N87="základní",J87,0)</f>
        <v>0</v>
      </c>
      <c r="BF87" s="203">
        <f>IF(N87="snížená",J87,0)</f>
        <v>0</v>
      </c>
      <c r="BG87" s="203">
        <f>IF(N87="zákl. přenesená",J87,0)</f>
        <v>0</v>
      </c>
      <c r="BH87" s="203">
        <f>IF(N87="sníž. přenesená",J87,0)</f>
        <v>0</v>
      </c>
      <c r="BI87" s="203">
        <f>IF(N87="nulová",J87,0)</f>
        <v>0</v>
      </c>
      <c r="BJ87" s="23" t="s">
        <v>80</v>
      </c>
      <c r="BK87" s="203">
        <f>ROUND(I87*H87,2)</f>
        <v>0</v>
      </c>
      <c r="BL87" s="23" t="s">
        <v>1328</v>
      </c>
      <c r="BM87" s="23" t="s">
        <v>1417</v>
      </c>
    </row>
    <row r="88" spans="2:65" s="12" customFormat="1">
      <c r="B88" s="218"/>
      <c r="C88" s="219"/>
      <c r="D88" s="231" t="s">
        <v>173</v>
      </c>
      <c r="E88" s="258" t="s">
        <v>21</v>
      </c>
      <c r="F88" s="259" t="s">
        <v>80</v>
      </c>
      <c r="G88" s="219"/>
      <c r="H88" s="260">
        <v>1</v>
      </c>
      <c r="I88" s="223"/>
      <c r="J88" s="219"/>
      <c r="K88" s="219"/>
      <c r="L88" s="224"/>
      <c r="M88" s="225"/>
      <c r="N88" s="226"/>
      <c r="O88" s="226"/>
      <c r="P88" s="226"/>
      <c r="Q88" s="226"/>
      <c r="R88" s="226"/>
      <c r="S88" s="226"/>
      <c r="T88" s="227"/>
      <c r="AT88" s="228" t="s">
        <v>173</v>
      </c>
      <c r="AU88" s="228" t="s">
        <v>82</v>
      </c>
      <c r="AV88" s="12" t="s">
        <v>82</v>
      </c>
      <c r="AW88" s="12" t="s">
        <v>36</v>
      </c>
      <c r="AX88" s="12" t="s">
        <v>80</v>
      </c>
      <c r="AY88" s="228" t="s">
        <v>162</v>
      </c>
    </row>
    <row r="89" spans="2:65" s="1" customFormat="1" ht="20.45" customHeight="1">
      <c r="B89" s="40"/>
      <c r="C89" s="192" t="s">
        <v>183</v>
      </c>
      <c r="D89" s="192" t="s">
        <v>164</v>
      </c>
      <c r="E89" s="193" t="s">
        <v>1333</v>
      </c>
      <c r="F89" s="194" t="s">
        <v>1334</v>
      </c>
      <c r="G89" s="195" t="s">
        <v>1327</v>
      </c>
      <c r="H89" s="196">
        <v>1</v>
      </c>
      <c r="I89" s="197"/>
      <c r="J89" s="198">
        <f>ROUND(I89*H89,2)</f>
        <v>0</v>
      </c>
      <c r="K89" s="194" t="s">
        <v>1335</v>
      </c>
      <c r="L89" s="60"/>
      <c r="M89" s="199" t="s">
        <v>21</v>
      </c>
      <c r="N89" s="200" t="s">
        <v>43</v>
      </c>
      <c r="O89" s="41"/>
      <c r="P89" s="201">
        <f>O89*H89</f>
        <v>0</v>
      </c>
      <c r="Q89" s="201">
        <v>0</v>
      </c>
      <c r="R89" s="201">
        <f>Q89*H89</f>
        <v>0</v>
      </c>
      <c r="S89" s="201">
        <v>0</v>
      </c>
      <c r="T89" s="202">
        <f>S89*H89</f>
        <v>0</v>
      </c>
      <c r="AR89" s="23" t="s">
        <v>1328</v>
      </c>
      <c r="AT89" s="23" t="s">
        <v>164</v>
      </c>
      <c r="AU89" s="23" t="s">
        <v>82</v>
      </c>
      <c r="AY89" s="23" t="s">
        <v>162</v>
      </c>
      <c r="BE89" s="203">
        <f>IF(N89="základní",J89,0)</f>
        <v>0</v>
      </c>
      <c r="BF89" s="203">
        <f>IF(N89="snížená",J89,0)</f>
        <v>0</v>
      </c>
      <c r="BG89" s="203">
        <f>IF(N89="zákl. přenesená",J89,0)</f>
        <v>0</v>
      </c>
      <c r="BH89" s="203">
        <f>IF(N89="sníž. přenesená",J89,0)</f>
        <v>0</v>
      </c>
      <c r="BI89" s="203">
        <f>IF(N89="nulová",J89,0)</f>
        <v>0</v>
      </c>
      <c r="BJ89" s="23" t="s">
        <v>80</v>
      </c>
      <c r="BK89" s="203">
        <f>ROUND(I89*H89,2)</f>
        <v>0</v>
      </c>
      <c r="BL89" s="23" t="s">
        <v>1328</v>
      </c>
      <c r="BM89" s="23" t="s">
        <v>1418</v>
      </c>
    </row>
    <row r="90" spans="2:65" s="12" customFormat="1">
      <c r="B90" s="218"/>
      <c r="C90" s="219"/>
      <c r="D90" s="231" t="s">
        <v>173</v>
      </c>
      <c r="E90" s="258" t="s">
        <v>21</v>
      </c>
      <c r="F90" s="259" t="s">
        <v>80</v>
      </c>
      <c r="G90" s="219"/>
      <c r="H90" s="260">
        <v>1</v>
      </c>
      <c r="I90" s="223"/>
      <c r="J90" s="219"/>
      <c r="K90" s="219"/>
      <c r="L90" s="224"/>
      <c r="M90" s="225"/>
      <c r="N90" s="226"/>
      <c r="O90" s="226"/>
      <c r="P90" s="226"/>
      <c r="Q90" s="226"/>
      <c r="R90" s="226"/>
      <c r="S90" s="226"/>
      <c r="T90" s="227"/>
      <c r="AT90" s="228" t="s">
        <v>173</v>
      </c>
      <c r="AU90" s="228" t="s">
        <v>82</v>
      </c>
      <c r="AV90" s="12" t="s">
        <v>82</v>
      </c>
      <c r="AW90" s="12" t="s">
        <v>36</v>
      </c>
      <c r="AX90" s="12" t="s">
        <v>80</v>
      </c>
      <c r="AY90" s="228" t="s">
        <v>162</v>
      </c>
    </row>
    <row r="91" spans="2:65" s="1" customFormat="1" ht="28.9" customHeight="1">
      <c r="B91" s="40"/>
      <c r="C91" s="192" t="s">
        <v>169</v>
      </c>
      <c r="D91" s="192" t="s">
        <v>164</v>
      </c>
      <c r="E91" s="193" t="s">
        <v>1337</v>
      </c>
      <c r="F91" s="194" t="s">
        <v>1338</v>
      </c>
      <c r="G91" s="195" t="s">
        <v>1327</v>
      </c>
      <c r="H91" s="196">
        <v>1</v>
      </c>
      <c r="I91" s="197"/>
      <c r="J91" s="198">
        <f>ROUND(I91*H91,2)</f>
        <v>0</v>
      </c>
      <c r="K91" s="194" t="s">
        <v>1335</v>
      </c>
      <c r="L91" s="60"/>
      <c r="M91" s="199" t="s">
        <v>21</v>
      </c>
      <c r="N91" s="200" t="s">
        <v>43</v>
      </c>
      <c r="O91" s="41"/>
      <c r="P91" s="201">
        <f>O91*H91</f>
        <v>0</v>
      </c>
      <c r="Q91" s="201">
        <v>0</v>
      </c>
      <c r="R91" s="201">
        <f>Q91*H91</f>
        <v>0</v>
      </c>
      <c r="S91" s="201">
        <v>0</v>
      </c>
      <c r="T91" s="202">
        <f>S91*H91</f>
        <v>0</v>
      </c>
      <c r="AR91" s="23" t="s">
        <v>1328</v>
      </c>
      <c r="AT91" s="23" t="s">
        <v>164</v>
      </c>
      <c r="AU91" s="23" t="s">
        <v>82</v>
      </c>
      <c r="AY91" s="23" t="s">
        <v>162</v>
      </c>
      <c r="BE91" s="203">
        <f>IF(N91="základní",J91,0)</f>
        <v>0</v>
      </c>
      <c r="BF91" s="203">
        <f>IF(N91="snížená",J91,0)</f>
        <v>0</v>
      </c>
      <c r="BG91" s="203">
        <f>IF(N91="zákl. přenesená",J91,0)</f>
        <v>0</v>
      </c>
      <c r="BH91" s="203">
        <f>IF(N91="sníž. přenesená",J91,0)</f>
        <v>0</v>
      </c>
      <c r="BI91" s="203">
        <f>IF(N91="nulová",J91,0)</f>
        <v>0</v>
      </c>
      <c r="BJ91" s="23" t="s">
        <v>80</v>
      </c>
      <c r="BK91" s="203">
        <f>ROUND(I91*H91,2)</f>
        <v>0</v>
      </c>
      <c r="BL91" s="23" t="s">
        <v>1328</v>
      </c>
      <c r="BM91" s="23" t="s">
        <v>1419</v>
      </c>
    </row>
    <row r="92" spans="2:65" s="1" customFormat="1" ht="40.5">
      <c r="B92" s="40"/>
      <c r="C92" s="62"/>
      <c r="D92" s="204" t="s">
        <v>486</v>
      </c>
      <c r="E92" s="62"/>
      <c r="F92" s="205" t="s">
        <v>1340</v>
      </c>
      <c r="G92" s="62"/>
      <c r="H92" s="62"/>
      <c r="I92" s="162"/>
      <c r="J92" s="62"/>
      <c r="K92" s="62"/>
      <c r="L92" s="60"/>
      <c r="M92" s="206"/>
      <c r="N92" s="41"/>
      <c r="O92" s="41"/>
      <c r="P92" s="41"/>
      <c r="Q92" s="41"/>
      <c r="R92" s="41"/>
      <c r="S92" s="41"/>
      <c r="T92" s="77"/>
      <c r="AT92" s="23" t="s">
        <v>486</v>
      </c>
      <c r="AU92" s="23" t="s">
        <v>82</v>
      </c>
    </row>
    <row r="93" spans="2:65" s="12" customFormat="1">
      <c r="B93" s="218"/>
      <c r="C93" s="219"/>
      <c r="D93" s="204" t="s">
        <v>173</v>
      </c>
      <c r="E93" s="220" t="s">
        <v>21</v>
      </c>
      <c r="F93" s="221" t="s">
        <v>80</v>
      </c>
      <c r="G93" s="219"/>
      <c r="H93" s="222">
        <v>1</v>
      </c>
      <c r="I93" s="223"/>
      <c r="J93" s="219"/>
      <c r="K93" s="219"/>
      <c r="L93" s="224"/>
      <c r="M93" s="225"/>
      <c r="N93" s="226"/>
      <c r="O93" s="226"/>
      <c r="P93" s="226"/>
      <c r="Q93" s="226"/>
      <c r="R93" s="226"/>
      <c r="S93" s="226"/>
      <c r="T93" s="227"/>
      <c r="AT93" s="228" t="s">
        <v>173</v>
      </c>
      <c r="AU93" s="228" t="s">
        <v>82</v>
      </c>
      <c r="AV93" s="12" t="s">
        <v>82</v>
      </c>
      <c r="AW93" s="12" t="s">
        <v>36</v>
      </c>
      <c r="AX93" s="12" t="s">
        <v>80</v>
      </c>
      <c r="AY93" s="228" t="s">
        <v>162</v>
      </c>
    </row>
    <row r="94" spans="2:65" s="10" customFormat="1" ht="29.85" customHeight="1">
      <c r="B94" s="175"/>
      <c r="C94" s="176"/>
      <c r="D94" s="189" t="s">
        <v>71</v>
      </c>
      <c r="E94" s="190" t="s">
        <v>1341</v>
      </c>
      <c r="F94" s="190" t="s">
        <v>1342</v>
      </c>
      <c r="G94" s="176"/>
      <c r="H94" s="176"/>
      <c r="I94" s="179"/>
      <c r="J94" s="191">
        <f>BK94</f>
        <v>0</v>
      </c>
      <c r="K94" s="176"/>
      <c r="L94" s="181"/>
      <c r="M94" s="182"/>
      <c r="N94" s="183"/>
      <c r="O94" s="183"/>
      <c r="P94" s="184">
        <f>SUM(P95:P105)</f>
        <v>0</v>
      </c>
      <c r="Q94" s="183"/>
      <c r="R94" s="184">
        <f>SUM(R95:R105)</f>
        <v>0</v>
      </c>
      <c r="S94" s="183"/>
      <c r="T94" s="185">
        <f>SUM(T95:T105)</f>
        <v>0</v>
      </c>
      <c r="AR94" s="186" t="s">
        <v>196</v>
      </c>
      <c r="AT94" s="187" t="s">
        <v>71</v>
      </c>
      <c r="AU94" s="187" t="s">
        <v>80</v>
      </c>
      <c r="AY94" s="186" t="s">
        <v>162</v>
      </c>
      <c r="BK94" s="188">
        <f>SUM(BK95:BK105)</f>
        <v>0</v>
      </c>
    </row>
    <row r="95" spans="2:65" s="1" customFormat="1" ht="20.45" customHeight="1">
      <c r="B95" s="40"/>
      <c r="C95" s="192" t="s">
        <v>196</v>
      </c>
      <c r="D95" s="192" t="s">
        <v>164</v>
      </c>
      <c r="E95" s="193" t="s">
        <v>1343</v>
      </c>
      <c r="F95" s="194" t="s">
        <v>1344</v>
      </c>
      <c r="G95" s="195" t="s">
        <v>1327</v>
      </c>
      <c r="H95" s="196">
        <v>1</v>
      </c>
      <c r="I95" s="197"/>
      <c r="J95" s="198">
        <f>ROUND(I95*H95,2)</f>
        <v>0</v>
      </c>
      <c r="K95" s="194" t="s">
        <v>21</v>
      </c>
      <c r="L95" s="60"/>
      <c r="M95" s="199" t="s">
        <v>21</v>
      </c>
      <c r="N95" s="200" t="s">
        <v>43</v>
      </c>
      <c r="O95" s="41"/>
      <c r="P95" s="201">
        <f>O95*H95</f>
        <v>0</v>
      </c>
      <c r="Q95" s="201">
        <v>0</v>
      </c>
      <c r="R95" s="201">
        <f>Q95*H95</f>
        <v>0</v>
      </c>
      <c r="S95" s="201">
        <v>0</v>
      </c>
      <c r="T95" s="202">
        <f>S95*H95</f>
        <v>0</v>
      </c>
      <c r="AR95" s="23" t="s">
        <v>1328</v>
      </c>
      <c r="AT95" s="23" t="s">
        <v>164</v>
      </c>
      <c r="AU95" s="23" t="s">
        <v>82</v>
      </c>
      <c r="AY95" s="23" t="s">
        <v>162</v>
      </c>
      <c r="BE95" s="203">
        <f>IF(N95="základní",J95,0)</f>
        <v>0</v>
      </c>
      <c r="BF95" s="203">
        <f>IF(N95="snížená",J95,0)</f>
        <v>0</v>
      </c>
      <c r="BG95" s="203">
        <f>IF(N95="zákl. přenesená",J95,0)</f>
        <v>0</v>
      </c>
      <c r="BH95" s="203">
        <f>IF(N95="sníž. přenesená",J95,0)</f>
        <v>0</v>
      </c>
      <c r="BI95" s="203">
        <f>IF(N95="nulová",J95,0)</f>
        <v>0</v>
      </c>
      <c r="BJ95" s="23" t="s">
        <v>80</v>
      </c>
      <c r="BK95" s="203">
        <f>ROUND(I95*H95,2)</f>
        <v>0</v>
      </c>
      <c r="BL95" s="23" t="s">
        <v>1328</v>
      </c>
      <c r="BM95" s="23" t="s">
        <v>1420</v>
      </c>
    </row>
    <row r="96" spans="2:65" s="1" customFormat="1" ht="54">
      <c r="B96" s="40"/>
      <c r="C96" s="62"/>
      <c r="D96" s="204" t="s">
        <v>486</v>
      </c>
      <c r="E96" s="62"/>
      <c r="F96" s="205" t="s">
        <v>1346</v>
      </c>
      <c r="G96" s="62"/>
      <c r="H96" s="62"/>
      <c r="I96" s="162"/>
      <c r="J96" s="62"/>
      <c r="K96" s="62"/>
      <c r="L96" s="60"/>
      <c r="M96" s="206"/>
      <c r="N96" s="41"/>
      <c r="O96" s="41"/>
      <c r="P96" s="41"/>
      <c r="Q96" s="41"/>
      <c r="R96" s="41"/>
      <c r="S96" s="41"/>
      <c r="T96" s="77"/>
      <c r="AT96" s="23" t="s">
        <v>486</v>
      </c>
      <c r="AU96" s="23" t="s">
        <v>82</v>
      </c>
    </row>
    <row r="97" spans="2:65" s="12" customFormat="1">
      <c r="B97" s="218"/>
      <c r="C97" s="219"/>
      <c r="D97" s="231" t="s">
        <v>173</v>
      </c>
      <c r="E97" s="258" t="s">
        <v>21</v>
      </c>
      <c r="F97" s="259" t="s">
        <v>80</v>
      </c>
      <c r="G97" s="219"/>
      <c r="H97" s="260">
        <v>1</v>
      </c>
      <c r="I97" s="223"/>
      <c r="J97" s="219"/>
      <c r="K97" s="219"/>
      <c r="L97" s="224"/>
      <c r="M97" s="225"/>
      <c r="N97" s="226"/>
      <c r="O97" s="226"/>
      <c r="P97" s="226"/>
      <c r="Q97" s="226"/>
      <c r="R97" s="226"/>
      <c r="S97" s="226"/>
      <c r="T97" s="227"/>
      <c r="AT97" s="228" t="s">
        <v>173</v>
      </c>
      <c r="AU97" s="228" t="s">
        <v>82</v>
      </c>
      <c r="AV97" s="12" t="s">
        <v>82</v>
      </c>
      <c r="AW97" s="12" t="s">
        <v>36</v>
      </c>
      <c r="AX97" s="12" t="s">
        <v>80</v>
      </c>
      <c r="AY97" s="228" t="s">
        <v>162</v>
      </c>
    </row>
    <row r="98" spans="2:65" s="1" customFormat="1" ht="20.45" customHeight="1">
      <c r="B98" s="40"/>
      <c r="C98" s="192" t="s">
        <v>204</v>
      </c>
      <c r="D98" s="192" t="s">
        <v>164</v>
      </c>
      <c r="E98" s="193" t="s">
        <v>1347</v>
      </c>
      <c r="F98" s="194" t="s">
        <v>1344</v>
      </c>
      <c r="G98" s="195" t="s">
        <v>1327</v>
      </c>
      <c r="H98" s="196">
        <v>1</v>
      </c>
      <c r="I98" s="197"/>
      <c r="J98" s="198">
        <f>ROUND(I98*H98,2)</f>
        <v>0</v>
      </c>
      <c r="K98" s="194" t="s">
        <v>21</v>
      </c>
      <c r="L98" s="60"/>
      <c r="M98" s="199" t="s">
        <v>21</v>
      </c>
      <c r="N98" s="200" t="s">
        <v>43</v>
      </c>
      <c r="O98" s="41"/>
      <c r="P98" s="201">
        <f>O98*H98</f>
        <v>0</v>
      </c>
      <c r="Q98" s="201">
        <v>0</v>
      </c>
      <c r="R98" s="201">
        <f>Q98*H98</f>
        <v>0</v>
      </c>
      <c r="S98" s="201">
        <v>0</v>
      </c>
      <c r="T98" s="202">
        <f>S98*H98</f>
        <v>0</v>
      </c>
      <c r="AR98" s="23" t="s">
        <v>1328</v>
      </c>
      <c r="AT98" s="23" t="s">
        <v>164</v>
      </c>
      <c r="AU98" s="23" t="s">
        <v>82</v>
      </c>
      <c r="AY98" s="23" t="s">
        <v>162</v>
      </c>
      <c r="BE98" s="203">
        <f>IF(N98="základní",J98,0)</f>
        <v>0</v>
      </c>
      <c r="BF98" s="203">
        <f>IF(N98="snížená",J98,0)</f>
        <v>0</v>
      </c>
      <c r="BG98" s="203">
        <f>IF(N98="zákl. přenesená",J98,0)</f>
        <v>0</v>
      </c>
      <c r="BH98" s="203">
        <f>IF(N98="sníž. přenesená",J98,0)</f>
        <v>0</v>
      </c>
      <c r="BI98" s="203">
        <f>IF(N98="nulová",J98,0)</f>
        <v>0</v>
      </c>
      <c r="BJ98" s="23" t="s">
        <v>80</v>
      </c>
      <c r="BK98" s="203">
        <f>ROUND(I98*H98,2)</f>
        <v>0</v>
      </c>
      <c r="BL98" s="23" t="s">
        <v>1328</v>
      </c>
      <c r="BM98" s="23" t="s">
        <v>1421</v>
      </c>
    </row>
    <row r="99" spans="2:65" s="1" customFormat="1" ht="40.5">
      <c r="B99" s="40"/>
      <c r="C99" s="62"/>
      <c r="D99" s="204" t="s">
        <v>486</v>
      </c>
      <c r="E99" s="62"/>
      <c r="F99" s="205" t="s">
        <v>1349</v>
      </c>
      <c r="G99" s="62"/>
      <c r="H99" s="62"/>
      <c r="I99" s="162"/>
      <c r="J99" s="62"/>
      <c r="K99" s="62"/>
      <c r="L99" s="60"/>
      <c r="M99" s="206"/>
      <c r="N99" s="41"/>
      <c r="O99" s="41"/>
      <c r="P99" s="41"/>
      <c r="Q99" s="41"/>
      <c r="R99" s="41"/>
      <c r="S99" s="41"/>
      <c r="T99" s="77"/>
      <c r="AT99" s="23" t="s">
        <v>486</v>
      </c>
      <c r="AU99" s="23" t="s">
        <v>82</v>
      </c>
    </row>
    <row r="100" spans="2:65" s="12" customFormat="1">
      <c r="B100" s="218"/>
      <c r="C100" s="219"/>
      <c r="D100" s="231" t="s">
        <v>173</v>
      </c>
      <c r="E100" s="258" t="s">
        <v>21</v>
      </c>
      <c r="F100" s="259" t="s">
        <v>80</v>
      </c>
      <c r="G100" s="219"/>
      <c r="H100" s="260">
        <v>1</v>
      </c>
      <c r="I100" s="223"/>
      <c r="J100" s="219"/>
      <c r="K100" s="219"/>
      <c r="L100" s="224"/>
      <c r="M100" s="225"/>
      <c r="N100" s="226"/>
      <c r="O100" s="226"/>
      <c r="P100" s="226"/>
      <c r="Q100" s="226"/>
      <c r="R100" s="226"/>
      <c r="S100" s="226"/>
      <c r="T100" s="227"/>
      <c r="AT100" s="228" t="s">
        <v>173</v>
      </c>
      <c r="AU100" s="228" t="s">
        <v>82</v>
      </c>
      <c r="AV100" s="12" t="s">
        <v>82</v>
      </c>
      <c r="AW100" s="12" t="s">
        <v>36</v>
      </c>
      <c r="AX100" s="12" t="s">
        <v>80</v>
      </c>
      <c r="AY100" s="228" t="s">
        <v>162</v>
      </c>
    </row>
    <row r="101" spans="2:65" s="1" customFormat="1" ht="28.9" customHeight="1">
      <c r="B101" s="40"/>
      <c r="C101" s="192" t="s">
        <v>214</v>
      </c>
      <c r="D101" s="192" t="s">
        <v>164</v>
      </c>
      <c r="E101" s="193" t="s">
        <v>1350</v>
      </c>
      <c r="F101" s="194" t="s">
        <v>1351</v>
      </c>
      <c r="G101" s="195" t="s">
        <v>1327</v>
      </c>
      <c r="H101" s="196">
        <v>1</v>
      </c>
      <c r="I101" s="197"/>
      <c r="J101" s="198">
        <f>ROUND(I101*H101,2)</f>
        <v>0</v>
      </c>
      <c r="K101" s="194" t="s">
        <v>21</v>
      </c>
      <c r="L101" s="60"/>
      <c r="M101" s="199" t="s">
        <v>21</v>
      </c>
      <c r="N101" s="200" t="s">
        <v>43</v>
      </c>
      <c r="O101" s="41"/>
      <c r="P101" s="201">
        <f>O101*H101</f>
        <v>0</v>
      </c>
      <c r="Q101" s="201">
        <v>0</v>
      </c>
      <c r="R101" s="201">
        <f>Q101*H101</f>
        <v>0</v>
      </c>
      <c r="S101" s="201">
        <v>0</v>
      </c>
      <c r="T101" s="202">
        <f>S101*H101</f>
        <v>0</v>
      </c>
      <c r="AR101" s="23" t="s">
        <v>1328</v>
      </c>
      <c r="AT101" s="23" t="s">
        <v>164</v>
      </c>
      <c r="AU101" s="23" t="s">
        <v>82</v>
      </c>
      <c r="AY101" s="23" t="s">
        <v>162</v>
      </c>
      <c r="BE101" s="203">
        <f>IF(N101="základní",J101,0)</f>
        <v>0</v>
      </c>
      <c r="BF101" s="203">
        <f>IF(N101="snížená",J101,0)</f>
        <v>0</v>
      </c>
      <c r="BG101" s="203">
        <f>IF(N101="zákl. přenesená",J101,0)</f>
        <v>0</v>
      </c>
      <c r="BH101" s="203">
        <f>IF(N101="sníž. přenesená",J101,0)</f>
        <v>0</v>
      </c>
      <c r="BI101" s="203">
        <f>IF(N101="nulová",J101,0)</f>
        <v>0</v>
      </c>
      <c r="BJ101" s="23" t="s">
        <v>80</v>
      </c>
      <c r="BK101" s="203">
        <f>ROUND(I101*H101,2)</f>
        <v>0</v>
      </c>
      <c r="BL101" s="23" t="s">
        <v>1328</v>
      </c>
      <c r="BM101" s="23" t="s">
        <v>1422</v>
      </c>
    </row>
    <row r="102" spans="2:65" s="1" customFormat="1" ht="40.5">
      <c r="B102" s="40"/>
      <c r="C102" s="62"/>
      <c r="D102" s="204" t="s">
        <v>486</v>
      </c>
      <c r="E102" s="62"/>
      <c r="F102" s="205" t="s">
        <v>1353</v>
      </c>
      <c r="G102" s="62"/>
      <c r="H102" s="62"/>
      <c r="I102" s="162"/>
      <c r="J102" s="62"/>
      <c r="K102" s="62"/>
      <c r="L102" s="60"/>
      <c r="M102" s="206"/>
      <c r="N102" s="41"/>
      <c r="O102" s="41"/>
      <c r="P102" s="41"/>
      <c r="Q102" s="41"/>
      <c r="R102" s="41"/>
      <c r="S102" s="41"/>
      <c r="T102" s="77"/>
      <c r="AT102" s="23" t="s">
        <v>486</v>
      </c>
      <c r="AU102" s="23" t="s">
        <v>82</v>
      </c>
    </row>
    <row r="103" spans="2:65" s="12" customFormat="1">
      <c r="B103" s="218"/>
      <c r="C103" s="219"/>
      <c r="D103" s="231" t="s">
        <v>173</v>
      </c>
      <c r="E103" s="258" t="s">
        <v>21</v>
      </c>
      <c r="F103" s="259" t="s">
        <v>80</v>
      </c>
      <c r="G103" s="219"/>
      <c r="H103" s="260">
        <v>1</v>
      </c>
      <c r="I103" s="223"/>
      <c r="J103" s="219"/>
      <c r="K103" s="219"/>
      <c r="L103" s="224"/>
      <c r="M103" s="225"/>
      <c r="N103" s="226"/>
      <c r="O103" s="226"/>
      <c r="P103" s="226"/>
      <c r="Q103" s="226"/>
      <c r="R103" s="226"/>
      <c r="S103" s="226"/>
      <c r="T103" s="227"/>
      <c r="AT103" s="228" t="s">
        <v>173</v>
      </c>
      <c r="AU103" s="228" t="s">
        <v>82</v>
      </c>
      <c r="AV103" s="12" t="s">
        <v>82</v>
      </c>
      <c r="AW103" s="12" t="s">
        <v>36</v>
      </c>
      <c r="AX103" s="12" t="s">
        <v>80</v>
      </c>
      <c r="AY103" s="228" t="s">
        <v>162</v>
      </c>
    </row>
    <row r="104" spans="2:65" s="1" customFormat="1" ht="20.45" customHeight="1">
      <c r="B104" s="40"/>
      <c r="C104" s="192" t="s">
        <v>223</v>
      </c>
      <c r="D104" s="192" t="s">
        <v>164</v>
      </c>
      <c r="E104" s="193" t="s">
        <v>1354</v>
      </c>
      <c r="F104" s="194" t="s">
        <v>1355</v>
      </c>
      <c r="G104" s="195" t="s">
        <v>1327</v>
      </c>
      <c r="H104" s="196">
        <v>1</v>
      </c>
      <c r="I104" s="197"/>
      <c r="J104" s="198">
        <f>ROUND(I104*H104,2)</f>
        <v>0</v>
      </c>
      <c r="K104" s="194" t="s">
        <v>21</v>
      </c>
      <c r="L104" s="60"/>
      <c r="M104" s="199" t="s">
        <v>21</v>
      </c>
      <c r="N104" s="200" t="s">
        <v>43</v>
      </c>
      <c r="O104" s="41"/>
      <c r="P104" s="201">
        <f>O104*H104</f>
        <v>0</v>
      </c>
      <c r="Q104" s="201">
        <v>0</v>
      </c>
      <c r="R104" s="201">
        <f>Q104*H104</f>
        <v>0</v>
      </c>
      <c r="S104" s="201">
        <v>0</v>
      </c>
      <c r="T104" s="202">
        <f>S104*H104</f>
        <v>0</v>
      </c>
      <c r="AR104" s="23" t="s">
        <v>1328</v>
      </c>
      <c r="AT104" s="23" t="s">
        <v>164</v>
      </c>
      <c r="AU104" s="23" t="s">
        <v>82</v>
      </c>
      <c r="AY104" s="23" t="s">
        <v>162</v>
      </c>
      <c r="BE104" s="203">
        <f>IF(N104="základní",J104,0)</f>
        <v>0</v>
      </c>
      <c r="BF104" s="203">
        <f>IF(N104="snížená",J104,0)</f>
        <v>0</v>
      </c>
      <c r="BG104" s="203">
        <f>IF(N104="zákl. přenesená",J104,0)</f>
        <v>0</v>
      </c>
      <c r="BH104" s="203">
        <f>IF(N104="sníž. přenesená",J104,0)</f>
        <v>0</v>
      </c>
      <c r="BI104" s="203">
        <f>IF(N104="nulová",J104,0)</f>
        <v>0</v>
      </c>
      <c r="BJ104" s="23" t="s">
        <v>80</v>
      </c>
      <c r="BK104" s="203">
        <f>ROUND(I104*H104,2)</f>
        <v>0</v>
      </c>
      <c r="BL104" s="23" t="s">
        <v>1328</v>
      </c>
      <c r="BM104" s="23" t="s">
        <v>1423</v>
      </c>
    </row>
    <row r="105" spans="2:65" s="12" customFormat="1">
      <c r="B105" s="218"/>
      <c r="C105" s="219"/>
      <c r="D105" s="204" t="s">
        <v>173</v>
      </c>
      <c r="E105" s="220" t="s">
        <v>21</v>
      </c>
      <c r="F105" s="221" t="s">
        <v>80</v>
      </c>
      <c r="G105" s="219"/>
      <c r="H105" s="222">
        <v>1</v>
      </c>
      <c r="I105" s="223"/>
      <c r="J105" s="219"/>
      <c r="K105" s="219"/>
      <c r="L105" s="224"/>
      <c r="M105" s="225"/>
      <c r="N105" s="226"/>
      <c r="O105" s="226"/>
      <c r="P105" s="226"/>
      <c r="Q105" s="226"/>
      <c r="R105" s="226"/>
      <c r="S105" s="226"/>
      <c r="T105" s="227"/>
      <c r="AT105" s="228" t="s">
        <v>173</v>
      </c>
      <c r="AU105" s="228" t="s">
        <v>82</v>
      </c>
      <c r="AV105" s="12" t="s">
        <v>82</v>
      </c>
      <c r="AW105" s="12" t="s">
        <v>36</v>
      </c>
      <c r="AX105" s="12" t="s">
        <v>80</v>
      </c>
      <c r="AY105" s="228" t="s">
        <v>162</v>
      </c>
    </row>
    <row r="106" spans="2:65" s="10" customFormat="1" ht="29.85" customHeight="1">
      <c r="B106" s="175"/>
      <c r="C106" s="176"/>
      <c r="D106" s="189" t="s">
        <v>71</v>
      </c>
      <c r="E106" s="190" t="s">
        <v>1357</v>
      </c>
      <c r="F106" s="190" t="s">
        <v>1358</v>
      </c>
      <c r="G106" s="176"/>
      <c r="H106" s="176"/>
      <c r="I106" s="179"/>
      <c r="J106" s="191">
        <f>BK106</f>
        <v>0</v>
      </c>
      <c r="K106" s="176"/>
      <c r="L106" s="181"/>
      <c r="M106" s="182"/>
      <c r="N106" s="183"/>
      <c r="O106" s="183"/>
      <c r="P106" s="184">
        <f>SUM(P107:P108)</f>
        <v>0</v>
      </c>
      <c r="Q106" s="183"/>
      <c r="R106" s="184">
        <f>SUM(R107:R108)</f>
        <v>0</v>
      </c>
      <c r="S106" s="183"/>
      <c r="T106" s="185">
        <f>SUM(T107:T108)</f>
        <v>0</v>
      </c>
      <c r="AR106" s="186" t="s">
        <v>196</v>
      </c>
      <c r="AT106" s="187" t="s">
        <v>71</v>
      </c>
      <c r="AU106" s="187" t="s">
        <v>80</v>
      </c>
      <c r="AY106" s="186" t="s">
        <v>162</v>
      </c>
      <c r="BK106" s="188">
        <f>SUM(BK107:BK108)</f>
        <v>0</v>
      </c>
    </row>
    <row r="107" spans="2:65" s="1" customFormat="1" ht="20.45" customHeight="1">
      <c r="B107" s="40"/>
      <c r="C107" s="192" t="s">
        <v>230</v>
      </c>
      <c r="D107" s="192" t="s">
        <v>164</v>
      </c>
      <c r="E107" s="193" t="s">
        <v>1359</v>
      </c>
      <c r="F107" s="194" t="s">
        <v>1360</v>
      </c>
      <c r="G107" s="195" t="s">
        <v>1327</v>
      </c>
      <c r="H107" s="196">
        <v>1</v>
      </c>
      <c r="I107" s="197"/>
      <c r="J107" s="198">
        <f>ROUND(I107*H107,2)</f>
        <v>0</v>
      </c>
      <c r="K107" s="194" t="s">
        <v>21</v>
      </c>
      <c r="L107" s="60"/>
      <c r="M107" s="199" t="s">
        <v>21</v>
      </c>
      <c r="N107" s="200" t="s">
        <v>43</v>
      </c>
      <c r="O107" s="41"/>
      <c r="P107" s="201">
        <f>O107*H107</f>
        <v>0</v>
      </c>
      <c r="Q107" s="201">
        <v>0</v>
      </c>
      <c r="R107" s="201">
        <f>Q107*H107</f>
        <v>0</v>
      </c>
      <c r="S107" s="201">
        <v>0</v>
      </c>
      <c r="T107" s="202">
        <f>S107*H107</f>
        <v>0</v>
      </c>
      <c r="AR107" s="23" t="s">
        <v>1361</v>
      </c>
      <c r="AT107" s="23" t="s">
        <v>164</v>
      </c>
      <c r="AU107" s="23" t="s">
        <v>82</v>
      </c>
      <c r="AY107" s="23" t="s">
        <v>162</v>
      </c>
      <c r="BE107" s="203">
        <f>IF(N107="základní",J107,0)</f>
        <v>0</v>
      </c>
      <c r="BF107" s="203">
        <f>IF(N107="snížená",J107,0)</f>
        <v>0</v>
      </c>
      <c r="BG107" s="203">
        <f>IF(N107="zákl. přenesená",J107,0)</f>
        <v>0</v>
      </c>
      <c r="BH107" s="203">
        <f>IF(N107="sníž. přenesená",J107,0)</f>
        <v>0</v>
      </c>
      <c r="BI107" s="203">
        <f>IF(N107="nulová",J107,0)</f>
        <v>0</v>
      </c>
      <c r="BJ107" s="23" t="s">
        <v>80</v>
      </c>
      <c r="BK107" s="203">
        <f>ROUND(I107*H107,2)</f>
        <v>0</v>
      </c>
      <c r="BL107" s="23" t="s">
        <v>1361</v>
      </c>
      <c r="BM107" s="23" t="s">
        <v>1424</v>
      </c>
    </row>
    <row r="108" spans="2:65" s="12" customFormat="1">
      <c r="B108" s="218"/>
      <c r="C108" s="219"/>
      <c r="D108" s="204" t="s">
        <v>173</v>
      </c>
      <c r="E108" s="220" t="s">
        <v>21</v>
      </c>
      <c r="F108" s="221" t="s">
        <v>80</v>
      </c>
      <c r="G108" s="219"/>
      <c r="H108" s="222">
        <v>1</v>
      </c>
      <c r="I108" s="223"/>
      <c r="J108" s="219"/>
      <c r="K108" s="219"/>
      <c r="L108" s="224"/>
      <c r="M108" s="225"/>
      <c r="N108" s="226"/>
      <c r="O108" s="226"/>
      <c r="P108" s="226"/>
      <c r="Q108" s="226"/>
      <c r="R108" s="226"/>
      <c r="S108" s="226"/>
      <c r="T108" s="227"/>
      <c r="AT108" s="228" t="s">
        <v>173</v>
      </c>
      <c r="AU108" s="228" t="s">
        <v>82</v>
      </c>
      <c r="AV108" s="12" t="s">
        <v>82</v>
      </c>
      <c r="AW108" s="12" t="s">
        <v>36</v>
      </c>
      <c r="AX108" s="12" t="s">
        <v>80</v>
      </c>
      <c r="AY108" s="228" t="s">
        <v>162</v>
      </c>
    </row>
    <row r="109" spans="2:65" s="10" customFormat="1" ht="29.85" customHeight="1">
      <c r="B109" s="175"/>
      <c r="C109" s="176"/>
      <c r="D109" s="189" t="s">
        <v>71</v>
      </c>
      <c r="E109" s="190" t="s">
        <v>1363</v>
      </c>
      <c r="F109" s="190" t="s">
        <v>1364</v>
      </c>
      <c r="G109" s="176"/>
      <c r="H109" s="176"/>
      <c r="I109" s="179"/>
      <c r="J109" s="191">
        <f>BK109</f>
        <v>0</v>
      </c>
      <c r="K109" s="176"/>
      <c r="L109" s="181"/>
      <c r="M109" s="182"/>
      <c r="N109" s="183"/>
      <c r="O109" s="183"/>
      <c r="P109" s="184">
        <f>SUM(P110:P113)</f>
        <v>0</v>
      </c>
      <c r="Q109" s="183"/>
      <c r="R109" s="184">
        <f>SUM(R110:R113)</f>
        <v>0</v>
      </c>
      <c r="S109" s="183"/>
      <c r="T109" s="185">
        <f>SUM(T110:T113)</f>
        <v>0</v>
      </c>
      <c r="AR109" s="186" t="s">
        <v>196</v>
      </c>
      <c r="AT109" s="187" t="s">
        <v>71</v>
      </c>
      <c r="AU109" s="187" t="s">
        <v>80</v>
      </c>
      <c r="AY109" s="186" t="s">
        <v>162</v>
      </c>
      <c r="BK109" s="188">
        <f>SUM(BK110:BK113)</f>
        <v>0</v>
      </c>
    </row>
    <row r="110" spans="2:65" s="1" customFormat="1" ht="20.45" customHeight="1">
      <c r="B110" s="40"/>
      <c r="C110" s="192" t="s">
        <v>237</v>
      </c>
      <c r="D110" s="192" t="s">
        <v>164</v>
      </c>
      <c r="E110" s="193" t="s">
        <v>1365</v>
      </c>
      <c r="F110" s="194" t="s">
        <v>1366</v>
      </c>
      <c r="G110" s="195" t="s">
        <v>1367</v>
      </c>
      <c r="H110" s="196">
        <v>1</v>
      </c>
      <c r="I110" s="197"/>
      <c r="J110" s="198">
        <f>ROUND(I110*H110,2)</f>
        <v>0</v>
      </c>
      <c r="K110" s="194" t="s">
        <v>21</v>
      </c>
      <c r="L110" s="60"/>
      <c r="M110" s="199" t="s">
        <v>21</v>
      </c>
      <c r="N110" s="200" t="s">
        <v>43</v>
      </c>
      <c r="O110" s="41"/>
      <c r="P110" s="201">
        <f>O110*H110</f>
        <v>0</v>
      </c>
      <c r="Q110" s="201">
        <v>0</v>
      </c>
      <c r="R110" s="201">
        <f>Q110*H110</f>
        <v>0</v>
      </c>
      <c r="S110" s="201">
        <v>0</v>
      </c>
      <c r="T110" s="202">
        <f>S110*H110</f>
        <v>0</v>
      </c>
      <c r="AR110" s="23" t="s">
        <v>1328</v>
      </c>
      <c r="AT110" s="23" t="s">
        <v>164</v>
      </c>
      <c r="AU110" s="23" t="s">
        <v>82</v>
      </c>
      <c r="AY110" s="23" t="s">
        <v>162</v>
      </c>
      <c r="BE110" s="203">
        <f>IF(N110="základní",J110,0)</f>
        <v>0</v>
      </c>
      <c r="BF110" s="203">
        <f>IF(N110="snížená",J110,0)</f>
        <v>0</v>
      </c>
      <c r="BG110" s="203">
        <f>IF(N110="zákl. přenesená",J110,0)</f>
        <v>0</v>
      </c>
      <c r="BH110" s="203">
        <f>IF(N110="sníž. přenesená",J110,0)</f>
        <v>0</v>
      </c>
      <c r="BI110" s="203">
        <f>IF(N110="nulová",J110,0)</f>
        <v>0</v>
      </c>
      <c r="BJ110" s="23" t="s">
        <v>80</v>
      </c>
      <c r="BK110" s="203">
        <f>ROUND(I110*H110,2)</f>
        <v>0</v>
      </c>
      <c r="BL110" s="23" t="s">
        <v>1328</v>
      </c>
      <c r="BM110" s="23" t="s">
        <v>1425</v>
      </c>
    </row>
    <row r="111" spans="2:65" s="1" customFormat="1" ht="40.5">
      <c r="B111" s="40"/>
      <c r="C111" s="62"/>
      <c r="D111" s="204" t="s">
        <v>486</v>
      </c>
      <c r="E111" s="62"/>
      <c r="F111" s="205" t="s">
        <v>1369</v>
      </c>
      <c r="G111" s="62"/>
      <c r="H111" s="62"/>
      <c r="I111" s="162"/>
      <c r="J111" s="62"/>
      <c r="K111" s="62"/>
      <c r="L111" s="60"/>
      <c r="M111" s="206"/>
      <c r="N111" s="41"/>
      <c r="O111" s="41"/>
      <c r="P111" s="41"/>
      <c r="Q111" s="41"/>
      <c r="R111" s="41"/>
      <c r="S111" s="41"/>
      <c r="T111" s="77"/>
      <c r="AT111" s="23" t="s">
        <v>486</v>
      </c>
      <c r="AU111" s="23" t="s">
        <v>82</v>
      </c>
    </row>
    <row r="112" spans="2:65" s="12" customFormat="1">
      <c r="B112" s="218"/>
      <c r="C112" s="219"/>
      <c r="D112" s="204" t="s">
        <v>173</v>
      </c>
      <c r="E112" s="220" t="s">
        <v>21</v>
      </c>
      <c r="F112" s="221" t="s">
        <v>80</v>
      </c>
      <c r="G112" s="219"/>
      <c r="H112" s="222">
        <v>1</v>
      </c>
      <c r="I112" s="223"/>
      <c r="J112" s="219"/>
      <c r="K112" s="219"/>
      <c r="L112" s="224"/>
      <c r="M112" s="225"/>
      <c r="N112" s="226"/>
      <c r="O112" s="226"/>
      <c r="P112" s="226"/>
      <c r="Q112" s="226"/>
      <c r="R112" s="226"/>
      <c r="S112" s="226"/>
      <c r="T112" s="227"/>
      <c r="AT112" s="228" t="s">
        <v>173</v>
      </c>
      <c r="AU112" s="228" t="s">
        <v>82</v>
      </c>
      <c r="AV112" s="12" t="s">
        <v>82</v>
      </c>
      <c r="AW112" s="12" t="s">
        <v>36</v>
      </c>
      <c r="AX112" s="12" t="s">
        <v>72</v>
      </c>
      <c r="AY112" s="228" t="s">
        <v>162</v>
      </c>
    </row>
    <row r="113" spans="2:65" s="13" customFormat="1">
      <c r="B113" s="229"/>
      <c r="C113" s="230"/>
      <c r="D113" s="204" t="s">
        <v>173</v>
      </c>
      <c r="E113" s="252" t="s">
        <v>21</v>
      </c>
      <c r="F113" s="253" t="s">
        <v>177</v>
      </c>
      <c r="G113" s="230"/>
      <c r="H113" s="254">
        <v>1</v>
      </c>
      <c r="I113" s="235"/>
      <c r="J113" s="230"/>
      <c r="K113" s="230"/>
      <c r="L113" s="236"/>
      <c r="M113" s="237"/>
      <c r="N113" s="238"/>
      <c r="O113" s="238"/>
      <c r="P113" s="238"/>
      <c r="Q113" s="238"/>
      <c r="R113" s="238"/>
      <c r="S113" s="238"/>
      <c r="T113" s="239"/>
      <c r="AT113" s="240" t="s">
        <v>173</v>
      </c>
      <c r="AU113" s="240" t="s">
        <v>82</v>
      </c>
      <c r="AV113" s="13" t="s">
        <v>169</v>
      </c>
      <c r="AW113" s="13" t="s">
        <v>36</v>
      </c>
      <c r="AX113" s="13" t="s">
        <v>80</v>
      </c>
      <c r="AY113" s="240" t="s">
        <v>162</v>
      </c>
    </row>
    <row r="114" spans="2:65" s="10" customFormat="1" ht="29.85" customHeight="1">
      <c r="B114" s="175"/>
      <c r="C114" s="176"/>
      <c r="D114" s="189" t="s">
        <v>71</v>
      </c>
      <c r="E114" s="190" t="s">
        <v>1370</v>
      </c>
      <c r="F114" s="190" t="s">
        <v>1371</v>
      </c>
      <c r="G114" s="176"/>
      <c r="H114" s="176"/>
      <c r="I114" s="179"/>
      <c r="J114" s="191">
        <f>BK114</f>
        <v>0</v>
      </c>
      <c r="K114" s="176"/>
      <c r="L114" s="181"/>
      <c r="M114" s="182"/>
      <c r="N114" s="183"/>
      <c r="O114" s="183"/>
      <c r="P114" s="184">
        <f>SUM(P115:P124)</f>
        <v>0</v>
      </c>
      <c r="Q114" s="183"/>
      <c r="R114" s="184">
        <f>SUM(R115:R124)</f>
        <v>0</v>
      </c>
      <c r="S114" s="183"/>
      <c r="T114" s="185">
        <f>SUM(T115:T124)</f>
        <v>0</v>
      </c>
      <c r="AR114" s="186" t="s">
        <v>196</v>
      </c>
      <c r="AT114" s="187" t="s">
        <v>71</v>
      </c>
      <c r="AU114" s="187" t="s">
        <v>80</v>
      </c>
      <c r="AY114" s="186" t="s">
        <v>162</v>
      </c>
      <c r="BK114" s="188">
        <f>SUM(BK115:BK124)</f>
        <v>0</v>
      </c>
    </row>
    <row r="115" spans="2:65" s="1" customFormat="1" ht="20.45" customHeight="1">
      <c r="B115" s="40"/>
      <c r="C115" s="192" t="s">
        <v>243</v>
      </c>
      <c r="D115" s="192" t="s">
        <v>164</v>
      </c>
      <c r="E115" s="193" t="s">
        <v>1372</v>
      </c>
      <c r="F115" s="194" t="s">
        <v>1373</v>
      </c>
      <c r="G115" s="195" t="s">
        <v>1327</v>
      </c>
      <c r="H115" s="196">
        <v>1</v>
      </c>
      <c r="I115" s="197"/>
      <c r="J115" s="198">
        <f>ROUND(I115*H115,2)</f>
        <v>0</v>
      </c>
      <c r="K115" s="194" t="s">
        <v>21</v>
      </c>
      <c r="L115" s="60"/>
      <c r="M115" s="199" t="s">
        <v>21</v>
      </c>
      <c r="N115" s="200" t="s">
        <v>43</v>
      </c>
      <c r="O115" s="41"/>
      <c r="P115" s="201">
        <f>O115*H115</f>
        <v>0</v>
      </c>
      <c r="Q115" s="201">
        <v>0</v>
      </c>
      <c r="R115" s="201">
        <f>Q115*H115</f>
        <v>0</v>
      </c>
      <c r="S115" s="201">
        <v>0</v>
      </c>
      <c r="T115" s="202">
        <f>S115*H115</f>
        <v>0</v>
      </c>
      <c r="AR115" s="23" t="s">
        <v>1328</v>
      </c>
      <c r="AT115" s="23" t="s">
        <v>164</v>
      </c>
      <c r="AU115" s="23" t="s">
        <v>82</v>
      </c>
      <c r="AY115" s="23" t="s">
        <v>162</v>
      </c>
      <c r="BE115" s="203">
        <f>IF(N115="základní",J115,0)</f>
        <v>0</v>
      </c>
      <c r="BF115" s="203">
        <f>IF(N115="snížená",J115,0)</f>
        <v>0</v>
      </c>
      <c r="BG115" s="203">
        <f>IF(N115="zákl. přenesená",J115,0)</f>
        <v>0</v>
      </c>
      <c r="BH115" s="203">
        <f>IF(N115="sníž. přenesená",J115,0)</f>
        <v>0</v>
      </c>
      <c r="BI115" s="203">
        <f>IF(N115="nulová",J115,0)</f>
        <v>0</v>
      </c>
      <c r="BJ115" s="23" t="s">
        <v>80</v>
      </c>
      <c r="BK115" s="203">
        <f>ROUND(I115*H115,2)</f>
        <v>0</v>
      </c>
      <c r="BL115" s="23" t="s">
        <v>1328</v>
      </c>
      <c r="BM115" s="23" t="s">
        <v>1426</v>
      </c>
    </row>
    <row r="116" spans="2:65" s="12" customFormat="1">
      <c r="B116" s="218"/>
      <c r="C116" s="219"/>
      <c r="D116" s="231" t="s">
        <v>173</v>
      </c>
      <c r="E116" s="258" t="s">
        <v>21</v>
      </c>
      <c r="F116" s="259" t="s">
        <v>80</v>
      </c>
      <c r="G116" s="219"/>
      <c r="H116" s="260">
        <v>1</v>
      </c>
      <c r="I116" s="223"/>
      <c r="J116" s="219"/>
      <c r="K116" s="219"/>
      <c r="L116" s="224"/>
      <c r="M116" s="225"/>
      <c r="N116" s="226"/>
      <c r="O116" s="226"/>
      <c r="P116" s="226"/>
      <c r="Q116" s="226"/>
      <c r="R116" s="226"/>
      <c r="S116" s="226"/>
      <c r="T116" s="227"/>
      <c r="AT116" s="228" t="s">
        <v>173</v>
      </c>
      <c r="AU116" s="228" t="s">
        <v>82</v>
      </c>
      <c r="AV116" s="12" t="s">
        <v>82</v>
      </c>
      <c r="AW116" s="12" t="s">
        <v>36</v>
      </c>
      <c r="AX116" s="12" t="s">
        <v>80</v>
      </c>
      <c r="AY116" s="228" t="s">
        <v>162</v>
      </c>
    </row>
    <row r="117" spans="2:65" s="1" customFormat="1" ht="20.45" customHeight="1">
      <c r="B117" s="40"/>
      <c r="C117" s="192" t="s">
        <v>250</v>
      </c>
      <c r="D117" s="192" t="s">
        <v>164</v>
      </c>
      <c r="E117" s="193" t="s">
        <v>1375</v>
      </c>
      <c r="F117" s="194" t="s">
        <v>1376</v>
      </c>
      <c r="G117" s="195" t="s">
        <v>1327</v>
      </c>
      <c r="H117" s="196">
        <v>1</v>
      </c>
      <c r="I117" s="197"/>
      <c r="J117" s="198">
        <f>ROUND(I117*H117,2)</f>
        <v>0</v>
      </c>
      <c r="K117" s="194" t="s">
        <v>21</v>
      </c>
      <c r="L117" s="60"/>
      <c r="M117" s="199" t="s">
        <v>21</v>
      </c>
      <c r="N117" s="200" t="s">
        <v>43</v>
      </c>
      <c r="O117" s="41"/>
      <c r="P117" s="201">
        <f>O117*H117</f>
        <v>0</v>
      </c>
      <c r="Q117" s="201">
        <v>0</v>
      </c>
      <c r="R117" s="201">
        <f>Q117*H117</f>
        <v>0</v>
      </c>
      <c r="S117" s="201">
        <v>0</v>
      </c>
      <c r="T117" s="202">
        <f>S117*H117</f>
        <v>0</v>
      </c>
      <c r="AR117" s="23" t="s">
        <v>1328</v>
      </c>
      <c r="AT117" s="23" t="s">
        <v>164</v>
      </c>
      <c r="AU117" s="23" t="s">
        <v>82</v>
      </c>
      <c r="AY117" s="23" t="s">
        <v>162</v>
      </c>
      <c r="BE117" s="203">
        <f>IF(N117="základní",J117,0)</f>
        <v>0</v>
      </c>
      <c r="BF117" s="203">
        <f>IF(N117="snížená",J117,0)</f>
        <v>0</v>
      </c>
      <c r="BG117" s="203">
        <f>IF(N117="zákl. přenesená",J117,0)</f>
        <v>0</v>
      </c>
      <c r="BH117" s="203">
        <f>IF(N117="sníž. přenesená",J117,0)</f>
        <v>0</v>
      </c>
      <c r="BI117" s="203">
        <f>IF(N117="nulová",J117,0)</f>
        <v>0</v>
      </c>
      <c r="BJ117" s="23" t="s">
        <v>80</v>
      </c>
      <c r="BK117" s="203">
        <f>ROUND(I117*H117,2)</f>
        <v>0</v>
      </c>
      <c r="BL117" s="23" t="s">
        <v>1328</v>
      </c>
      <c r="BM117" s="23" t="s">
        <v>1427</v>
      </c>
    </row>
    <row r="118" spans="2:65" s="12" customFormat="1">
      <c r="B118" s="218"/>
      <c r="C118" s="219"/>
      <c r="D118" s="231" t="s">
        <v>173</v>
      </c>
      <c r="E118" s="258" t="s">
        <v>21</v>
      </c>
      <c r="F118" s="259" t="s">
        <v>80</v>
      </c>
      <c r="G118" s="219"/>
      <c r="H118" s="260">
        <v>1</v>
      </c>
      <c r="I118" s="223"/>
      <c r="J118" s="219"/>
      <c r="K118" s="219"/>
      <c r="L118" s="224"/>
      <c r="M118" s="225"/>
      <c r="N118" s="226"/>
      <c r="O118" s="226"/>
      <c r="P118" s="226"/>
      <c r="Q118" s="226"/>
      <c r="R118" s="226"/>
      <c r="S118" s="226"/>
      <c r="T118" s="227"/>
      <c r="AT118" s="228" t="s">
        <v>173</v>
      </c>
      <c r="AU118" s="228" t="s">
        <v>82</v>
      </c>
      <c r="AV118" s="12" t="s">
        <v>82</v>
      </c>
      <c r="AW118" s="12" t="s">
        <v>36</v>
      </c>
      <c r="AX118" s="12" t="s">
        <v>80</v>
      </c>
      <c r="AY118" s="228" t="s">
        <v>162</v>
      </c>
    </row>
    <row r="119" spans="2:65" s="1" customFormat="1" ht="28.9" customHeight="1">
      <c r="B119" s="40"/>
      <c r="C119" s="192" t="s">
        <v>257</v>
      </c>
      <c r="D119" s="192" t="s">
        <v>164</v>
      </c>
      <c r="E119" s="193" t="s">
        <v>1378</v>
      </c>
      <c r="F119" s="194" t="s">
        <v>1379</v>
      </c>
      <c r="G119" s="195" t="s">
        <v>1327</v>
      </c>
      <c r="H119" s="196">
        <v>1</v>
      </c>
      <c r="I119" s="197"/>
      <c r="J119" s="198">
        <f>ROUND(I119*H119,2)</f>
        <v>0</v>
      </c>
      <c r="K119" s="194" t="s">
        <v>21</v>
      </c>
      <c r="L119" s="60"/>
      <c r="M119" s="199" t="s">
        <v>21</v>
      </c>
      <c r="N119" s="200" t="s">
        <v>43</v>
      </c>
      <c r="O119" s="41"/>
      <c r="P119" s="201">
        <f>O119*H119</f>
        <v>0</v>
      </c>
      <c r="Q119" s="201">
        <v>0</v>
      </c>
      <c r="R119" s="201">
        <f>Q119*H119</f>
        <v>0</v>
      </c>
      <c r="S119" s="201">
        <v>0</v>
      </c>
      <c r="T119" s="202">
        <f>S119*H119</f>
        <v>0</v>
      </c>
      <c r="AR119" s="23" t="s">
        <v>1328</v>
      </c>
      <c r="AT119" s="23" t="s">
        <v>164</v>
      </c>
      <c r="AU119" s="23" t="s">
        <v>82</v>
      </c>
      <c r="AY119" s="23" t="s">
        <v>162</v>
      </c>
      <c r="BE119" s="203">
        <f>IF(N119="základní",J119,0)</f>
        <v>0</v>
      </c>
      <c r="BF119" s="203">
        <f>IF(N119="snížená",J119,0)</f>
        <v>0</v>
      </c>
      <c r="BG119" s="203">
        <f>IF(N119="zákl. přenesená",J119,0)</f>
        <v>0</v>
      </c>
      <c r="BH119" s="203">
        <f>IF(N119="sníž. přenesená",J119,0)</f>
        <v>0</v>
      </c>
      <c r="BI119" s="203">
        <f>IF(N119="nulová",J119,0)</f>
        <v>0</v>
      </c>
      <c r="BJ119" s="23" t="s">
        <v>80</v>
      </c>
      <c r="BK119" s="203">
        <f>ROUND(I119*H119,2)</f>
        <v>0</v>
      </c>
      <c r="BL119" s="23" t="s">
        <v>1328</v>
      </c>
      <c r="BM119" s="23" t="s">
        <v>1428</v>
      </c>
    </row>
    <row r="120" spans="2:65" s="12" customFormat="1">
      <c r="B120" s="218"/>
      <c r="C120" s="219"/>
      <c r="D120" s="231" t="s">
        <v>173</v>
      </c>
      <c r="E120" s="258" t="s">
        <v>21</v>
      </c>
      <c r="F120" s="259" t="s">
        <v>80</v>
      </c>
      <c r="G120" s="219"/>
      <c r="H120" s="260">
        <v>1</v>
      </c>
      <c r="I120" s="223"/>
      <c r="J120" s="219"/>
      <c r="K120" s="219"/>
      <c r="L120" s="224"/>
      <c r="M120" s="225"/>
      <c r="N120" s="226"/>
      <c r="O120" s="226"/>
      <c r="P120" s="226"/>
      <c r="Q120" s="226"/>
      <c r="R120" s="226"/>
      <c r="S120" s="226"/>
      <c r="T120" s="227"/>
      <c r="AT120" s="228" t="s">
        <v>173</v>
      </c>
      <c r="AU120" s="228" t="s">
        <v>82</v>
      </c>
      <c r="AV120" s="12" t="s">
        <v>82</v>
      </c>
      <c r="AW120" s="12" t="s">
        <v>36</v>
      </c>
      <c r="AX120" s="12" t="s">
        <v>80</v>
      </c>
      <c r="AY120" s="228" t="s">
        <v>162</v>
      </c>
    </row>
    <row r="121" spans="2:65" s="1" customFormat="1" ht="20.45" customHeight="1">
      <c r="B121" s="40"/>
      <c r="C121" s="192" t="s">
        <v>263</v>
      </c>
      <c r="D121" s="192" t="s">
        <v>164</v>
      </c>
      <c r="E121" s="193" t="s">
        <v>1381</v>
      </c>
      <c r="F121" s="194" t="s">
        <v>1382</v>
      </c>
      <c r="G121" s="195" t="s">
        <v>1327</v>
      </c>
      <c r="H121" s="196">
        <v>1</v>
      </c>
      <c r="I121" s="197"/>
      <c r="J121" s="198">
        <f>ROUND(I121*H121,2)</f>
        <v>0</v>
      </c>
      <c r="K121" s="194" t="s">
        <v>21</v>
      </c>
      <c r="L121" s="60"/>
      <c r="M121" s="199" t="s">
        <v>21</v>
      </c>
      <c r="N121" s="200" t="s">
        <v>43</v>
      </c>
      <c r="O121" s="41"/>
      <c r="P121" s="201">
        <f>O121*H121</f>
        <v>0</v>
      </c>
      <c r="Q121" s="201">
        <v>0</v>
      </c>
      <c r="R121" s="201">
        <f>Q121*H121</f>
        <v>0</v>
      </c>
      <c r="S121" s="201">
        <v>0</v>
      </c>
      <c r="T121" s="202">
        <f>S121*H121</f>
        <v>0</v>
      </c>
      <c r="AR121" s="23" t="s">
        <v>1328</v>
      </c>
      <c r="AT121" s="23" t="s">
        <v>164</v>
      </c>
      <c r="AU121" s="23" t="s">
        <v>82</v>
      </c>
      <c r="AY121" s="23" t="s">
        <v>162</v>
      </c>
      <c r="BE121" s="203">
        <f>IF(N121="základní",J121,0)</f>
        <v>0</v>
      </c>
      <c r="BF121" s="203">
        <f>IF(N121="snížená",J121,0)</f>
        <v>0</v>
      </c>
      <c r="BG121" s="203">
        <f>IF(N121="zákl. přenesená",J121,0)</f>
        <v>0</v>
      </c>
      <c r="BH121" s="203">
        <f>IF(N121="sníž. přenesená",J121,0)</f>
        <v>0</v>
      </c>
      <c r="BI121" s="203">
        <f>IF(N121="nulová",J121,0)</f>
        <v>0</v>
      </c>
      <c r="BJ121" s="23" t="s">
        <v>80</v>
      </c>
      <c r="BK121" s="203">
        <f>ROUND(I121*H121,2)</f>
        <v>0</v>
      </c>
      <c r="BL121" s="23" t="s">
        <v>1328</v>
      </c>
      <c r="BM121" s="23" t="s">
        <v>1429</v>
      </c>
    </row>
    <row r="122" spans="2:65" s="12" customFormat="1">
      <c r="B122" s="218"/>
      <c r="C122" s="219"/>
      <c r="D122" s="231" t="s">
        <v>173</v>
      </c>
      <c r="E122" s="258" t="s">
        <v>21</v>
      </c>
      <c r="F122" s="259" t="s">
        <v>80</v>
      </c>
      <c r="G122" s="219"/>
      <c r="H122" s="260">
        <v>1</v>
      </c>
      <c r="I122" s="223"/>
      <c r="J122" s="219"/>
      <c r="K122" s="219"/>
      <c r="L122" s="224"/>
      <c r="M122" s="225"/>
      <c r="N122" s="226"/>
      <c r="O122" s="226"/>
      <c r="P122" s="226"/>
      <c r="Q122" s="226"/>
      <c r="R122" s="226"/>
      <c r="S122" s="226"/>
      <c r="T122" s="227"/>
      <c r="AT122" s="228" t="s">
        <v>173</v>
      </c>
      <c r="AU122" s="228" t="s">
        <v>82</v>
      </c>
      <c r="AV122" s="12" t="s">
        <v>82</v>
      </c>
      <c r="AW122" s="12" t="s">
        <v>36</v>
      </c>
      <c r="AX122" s="12" t="s">
        <v>80</v>
      </c>
      <c r="AY122" s="228" t="s">
        <v>162</v>
      </c>
    </row>
    <row r="123" spans="2:65" s="1" customFormat="1" ht="20.45" customHeight="1">
      <c r="B123" s="40"/>
      <c r="C123" s="192" t="s">
        <v>10</v>
      </c>
      <c r="D123" s="192" t="s">
        <v>164</v>
      </c>
      <c r="E123" s="193" t="s">
        <v>1384</v>
      </c>
      <c r="F123" s="194" t="s">
        <v>1430</v>
      </c>
      <c r="G123" s="195" t="s">
        <v>1327</v>
      </c>
      <c r="H123" s="196">
        <v>2</v>
      </c>
      <c r="I123" s="197"/>
      <c r="J123" s="198">
        <f>ROUND(I123*H123,2)</f>
        <v>0</v>
      </c>
      <c r="K123" s="194" t="s">
        <v>21</v>
      </c>
      <c r="L123" s="60"/>
      <c r="M123" s="199" t="s">
        <v>21</v>
      </c>
      <c r="N123" s="200" t="s">
        <v>43</v>
      </c>
      <c r="O123" s="41"/>
      <c r="P123" s="201">
        <f>O123*H123</f>
        <v>0</v>
      </c>
      <c r="Q123" s="201">
        <v>0</v>
      </c>
      <c r="R123" s="201">
        <f>Q123*H123</f>
        <v>0</v>
      </c>
      <c r="S123" s="201">
        <v>0</v>
      </c>
      <c r="T123" s="202">
        <f>S123*H123</f>
        <v>0</v>
      </c>
      <c r="AR123" s="23" t="s">
        <v>1328</v>
      </c>
      <c r="AT123" s="23" t="s">
        <v>164</v>
      </c>
      <c r="AU123" s="23" t="s">
        <v>82</v>
      </c>
      <c r="AY123" s="23" t="s">
        <v>162</v>
      </c>
      <c r="BE123" s="203">
        <f>IF(N123="základní",J123,0)</f>
        <v>0</v>
      </c>
      <c r="BF123" s="203">
        <f>IF(N123="snížená",J123,0)</f>
        <v>0</v>
      </c>
      <c r="BG123" s="203">
        <f>IF(N123="zákl. přenesená",J123,0)</f>
        <v>0</v>
      </c>
      <c r="BH123" s="203">
        <f>IF(N123="sníž. přenesená",J123,0)</f>
        <v>0</v>
      </c>
      <c r="BI123" s="203">
        <f>IF(N123="nulová",J123,0)</f>
        <v>0</v>
      </c>
      <c r="BJ123" s="23" t="s">
        <v>80</v>
      </c>
      <c r="BK123" s="203">
        <f>ROUND(I123*H123,2)</f>
        <v>0</v>
      </c>
      <c r="BL123" s="23" t="s">
        <v>1328</v>
      </c>
      <c r="BM123" s="23" t="s">
        <v>1431</v>
      </c>
    </row>
    <row r="124" spans="2:65" s="12" customFormat="1">
      <c r="B124" s="218"/>
      <c r="C124" s="219"/>
      <c r="D124" s="204" t="s">
        <v>173</v>
      </c>
      <c r="E124" s="220" t="s">
        <v>21</v>
      </c>
      <c r="F124" s="221" t="s">
        <v>82</v>
      </c>
      <c r="G124" s="219"/>
      <c r="H124" s="222">
        <v>2</v>
      </c>
      <c r="I124" s="223"/>
      <c r="J124" s="219"/>
      <c r="K124" s="219"/>
      <c r="L124" s="224"/>
      <c r="M124" s="261"/>
      <c r="N124" s="262"/>
      <c r="O124" s="262"/>
      <c r="P124" s="262"/>
      <c r="Q124" s="262"/>
      <c r="R124" s="262"/>
      <c r="S124" s="262"/>
      <c r="T124" s="263"/>
      <c r="AT124" s="228" t="s">
        <v>173</v>
      </c>
      <c r="AU124" s="228" t="s">
        <v>82</v>
      </c>
      <c r="AV124" s="12" t="s">
        <v>82</v>
      </c>
      <c r="AW124" s="12" t="s">
        <v>36</v>
      </c>
      <c r="AX124" s="12" t="s">
        <v>80</v>
      </c>
      <c r="AY124" s="228" t="s">
        <v>162</v>
      </c>
    </row>
    <row r="125" spans="2:65" s="1" customFormat="1" ht="6.95" customHeight="1">
      <c r="B125" s="55"/>
      <c r="C125" s="56"/>
      <c r="D125" s="56"/>
      <c r="E125" s="56"/>
      <c r="F125" s="56"/>
      <c r="G125" s="56"/>
      <c r="H125" s="56"/>
      <c r="I125" s="138"/>
      <c r="J125" s="56"/>
      <c r="K125" s="56"/>
      <c r="L125" s="60"/>
    </row>
  </sheetData>
  <sheetProtection password="CC35" sheet="1" objects="1" scenarios="1" formatCells="0" formatColumns="0" formatRows="0" sort="0" autoFilter="0"/>
  <autoFilter ref="C81:K124"/>
  <mergeCells count="9">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7"/>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115</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1432</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ROUND(SUM(BE81:BE116), 2)</f>
        <v>0</v>
      </c>
      <c r="G30" s="41"/>
      <c r="H30" s="41"/>
      <c r="I30" s="130">
        <v>0.21</v>
      </c>
      <c r="J30" s="129">
        <f>ROUND(ROUND((SUM(BE81:BE116)), 2)*I30, 2)</f>
        <v>0</v>
      </c>
      <c r="K30" s="44"/>
    </row>
    <row r="31" spans="2:11" s="1" customFormat="1" ht="14.45" customHeight="1">
      <c r="B31" s="40"/>
      <c r="C31" s="41"/>
      <c r="D31" s="41"/>
      <c r="E31" s="48" t="s">
        <v>44</v>
      </c>
      <c r="F31" s="129">
        <f>ROUND(SUM(BF81:BF116), 2)</f>
        <v>0</v>
      </c>
      <c r="G31" s="41"/>
      <c r="H31" s="41"/>
      <c r="I31" s="130">
        <v>0.15</v>
      </c>
      <c r="J31" s="129">
        <f>ROUND(ROUND((SUM(BF81:BF116)), 2)*I31, 2)</f>
        <v>0</v>
      </c>
      <c r="K31" s="44"/>
    </row>
    <row r="32" spans="2:11" s="1" customFormat="1" ht="14.45" hidden="1" customHeight="1">
      <c r="B32" s="40"/>
      <c r="C32" s="41"/>
      <c r="D32" s="41"/>
      <c r="E32" s="48" t="s">
        <v>45</v>
      </c>
      <c r="F32" s="129">
        <f>ROUND(SUM(BG81:BG116), 2)</f>
        <v>0</v>
      </c>
      <c r="G32" s="41"/>
      <c r="H32" s="41"/>
      <c r="I32" s="130">
        <v>0.21</v>
      </c>
      <c r="J32" s="129">
        <v>0</v>
      </c>
      <c r="K32" s="44"/>
    </row>
    <row r="33" spans="2:11" s="1" customFormat="1" ht="14.45" hidden="1" customHeight="1">
      <c r="B33" s="40"/>
      <c r="C33" s="41"/>
      <c r="D33" s="41"/>
      <c r="E33" s="48" t="s">
        <v>46</v>
      </c>
      <c r="F33" s="129">
        <f>ROUND(SUM(BH81:BH116), 2)</f>
        <v>0</v>
      </c>
      <c r="G33" s="41"/>
      <c r="H33" s="41"/>
      <c r="I33" s="130">
        <v>0.15</v>
      </c>
      <c r="J33" s="129">
        <v>0</v>
      </c>
      <c r="K33" s="44"/>
    </row>
    <row r="34" spans="2:11" s="1" customFormat="1" ht="14.45" hidden="1" customHeight="1">
      <c r="B34" s="40"/>
      <c r="C34" s="41"/>
      <c r="D34" s="41"/>
      <c r="E34" s="48" t="s">
        <v>47</v>
      </c>
      <c r="F34" s="129">
        <f>ROUND(SUM(BI81:BI116),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VRN 05 - Vedlejší rozpočtové náklady SO 05</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J81</f>
        <v>0</v>
      </c>
      <c r="K56" s="44"/>
      <c r="AU56" s="23" t="s">
        <v>134</v>
      </c>
    </row>
    <row r="57" spans="2:47" s="7" customFormat="1" ht="24.95" customHeight="1">
      <c r="B57" s="148"/>
      <c r="C57" s="149"/>
      <c r="D57" s="150" t="s">
        <v>1315</v>
      </c>
      <c r="E57" s="151"/>
      <c r="F57" s="151"/>
      <c r="G57" s="151"/>
      <c r="H57" s="151"/>
      <c r="I57" s="152"/>
      <c r="J57" s="153">
        <f>J82</f>
        <v>0</v>
      </c>
      <c r="K57" s="154"/>
    </row>
    <row r="58" spans="2:47" s="8" customFormat="1" ht="19.899999999999999" customHeight="1">
      <c r="B58" s="155"/>
      <c r="C58" s="156"/>
      <c r="D58" s="157" t="s">
        <v>1316</v>
      </c>
      <c r="E58" s="158"/>
      <c r="F58" s="158"/>
      <c r="G58" s="158"/>
      <c r="H58" s="158"/>
      <c r="I58" s="159"/>
      <c r="J58" s="160">
        <f>J83</f>
        <v>0</v>
      </c>
      <c r="K58" s="161"/>
    </row>
    <row r="59" spans="2:47" s="8" customFormat="1" ht="19.899999999999999" customHeight="1">
      <c r="B59" s="155"/>
      <c r="C59" s="156"/>
      <c r="D59" s="157" t="s">
        <v>1317</v>
      </c>
      <c r="E59" s="158"/>
      <c r="F59" s="158"/>
      <c r="G59" s="158"/>
      <c r="H59" s="158"/>
      <c r="I59" s="159"/>
      <c r="J59" s="160">
        <f>J93</f>
        <v>0</v>
      </c>
      <c r="K59" s="161"/>
    </row>
    <row r="60" spans="2:47" s="8" customFormat="1" ht="19.899999999999999" customHeight="1">
      <c r="B60" s="155"/>
      <c r="C60" s="156"/>
      <c r="D60" s="157" t="s">
        <v>1318</v>
      </c>
      <c r="E60" s="158"/>
      <c r="F60" s="158"/>
      <c r="G60" s="158"/>
      <c r="H60" s="158"/>
      <c r="I60" s="159"/>
      <c r="J60" s="160">
        <f>J105</f>
        <v>0</v>
      </c>
      <c r="K60" s="161"/>
    </row>
    <row r="61" spans="2:47" s="8" customFormat="1" ht="19.899999999999999" customHeight="1">
      <c r="B61" s="155"/>
      <c r="C61" s="156"/>
      <c r="D61" s="157" t="s">
        <v>1320</v>
      </c>
      <c r="E61" s="158"/>
      <c r="F61" s="158"/>
      <c r="G61" s="158"/>
      <c r="H61" s="158"/>
      <c r="I61" s="159"/>
      <c r="J61" s="160">
        <f>J108</f>
        <v>0</v>
      </c>
      <c r="K61" s="161"/>
    </row>
    <row r="62" spans="2:47" s="1" customFormat="1" ht="21.75" customHeight="1">
      <c r="B62" s="40"/>
      <c r="C62" s="41"/>
      <c r="D62" s="41"/>
      <c r="E62" s="41"/>
      <c r="F62" s="41"/>
      <c r="G62" s="41"/>
      <c r="H62" s="41"/>
      <c r="I62" s="117"/>
      <c r="J62" s="41"/>
      <c r="K62" s="44"/>
    </row>
    <row r="63" spans="2:47" s="1" customFormat="1" ht="6.95" customHeight="1">
      <c r="B63" s="55"/>
      <c r="C63" s="56"/>
      <c r="D63" s="56"/>
      <c r="E63" s="56"/>
      <c r="F63" s="56"/>
      <c r="G63" s="56"/>
      <c r="H63" s="56"/>
      <c r="I63" s="138"/>
      <c r="J63" s="56"/>
      <c r="K63" s="57"/>
    </row>
    <row r="67" spans="2:20" s="1" customFormat="1" ht="6.95" customHeight="1">
      <c r="B67" s="58"/>
      <c r="C67" s="59"/>
      <c r="D67" s="59"/>
      <c r="E67" s="59"/>
      <c r="F67" s="59"/>
      <c r="G67" s="59"/>
      <c r="H67" s="59"/>
      <c r="I67" s="141"/>
      <c r="J67" s="59"/>
      <c r="K67" s="59"/>
      <c r="L67" s="60"/>
    </row>
    <row r="68" spans="2:20" s="1" customFormat="1" ht="36.950000000000003" customHeight="1">
      <c r="B68" s="40"/>
      <c r="C68" s="61" t="s">
        <v>146</v>
      </c>
      <c r="D68" s="62"/>
      <c r="E68" s="62"/>
      <c r="F68" s="62"/>
      <c r="G68" s="62"/>
      <c r="H68" s="62"/>
      <c r="I68" s="162"/>
      <c r="J68" s="62"/>
      <c r="K68" s="62"/>
      <c r="L68" s="60"/>
    </row>
    <row r="69" spans="2:20" s="1" customFormat="1" ht="6.95" customHeight="1">
      <c r="B69" s="40"/>
      <c r="C69" s="62"/>
      <c r="D69" s="62"/>
      <c r="E69" s="62"/>
      <c r="F69" s="62"/>
      <c r="G69" s="62"/>
      <c r="H69" s="62"/>
      <c r="I69" s="162"/>
      <c r="J69" s="62"/>
      <c r="K69" s="62"/>
      <c r="L69" s="60"/>
    </row>
    <row r="70" spans="2:20" s="1" customFormat="1" ht="14.45" customHeight="1">
      <c r="B70" s="40"/>
      <c r="C70" s="64" t="s">
        <v>18</v>
      </c>
      <c r="D70" s="62"/>
      <c r="E70" s="62"/>
      <c r="F70" s="62"/>
      <c r="G70" s="62"/>
      <c r="H70" s="62"/>
      <c r="I70" s="162"/>
      <c r="J70" s="62"/>
      <c r="K70" s="62"/>
      <c r="L70" s="60"/>
    </row>
    <row r="71" spans="2:20" s="1" customFormat="1" ht="20.45" customHeight="1">
      <c r="B71" s="40"/>
      <c r="C71" s="62"/>
      <c r="D71" s="62"/>
      <c r="E71" s="381" t="str">
        <f>E7</f>
        <v>Desná, Loučná - Kouty nad Desnou, oprava kamenných stupňů</v>
      </c>
      <c r="F71" s="382"/>
      <c r="G71" s="382"/>
      <c r="H71" s="382"/>
      <c r="I71" s="162"/>
      <c r="J71" s="62"/>
      <c r="K71" s="62"/>
      <c r="L71" s="60"/>
    </row>
    <row r="72" spans="2:20" s="1" customFormat="1" ht="14.45" customHeight="1">
      <c r="B72" s="40"/>
      <c r="C72" s="64" t="s">
        <v>128</v>
      </c>
      <c r="D72" s="62"/>
      <c r="E72" s="62"/>
      <c r="F72" s="62"/>
      <c r="G72" s="62"/>
      <c r="H72" s="62"/>
      <c r="I72" s="162"/>
      <c r="J72" s="62"/>
      <c r="K72" s="62"/>
      <c r="L72" s="60"/>
    </row>
    <row r="73" spans="2:20" s="1" customFormat="1" ht="22.15" customHeight="1">
      <c r="B73" s="40"/>
      <c r="C73" s="62"/>
      <c r="D73" s="62"/>
      <c r="E73" s="349" t="str">
        <f>E9</f>
        <v>VRN 05 - Vedlejší rozpočtové náklady SO 05</v>
      </c>
      <c r="F73" s="383"/>
      <c r="G73" s="383"/>
      <c r="H73" s="383"/>
      <c r="I73" s="162"/>
      <c r="J73" s="62"/>
      <c r="K73" s="62"/>
      <c r="L73" s="60"/>
    </row>
    <row r="74" spans="2:20" s="1" customFormat="1" ht="6.95" customHeight="1">
      <c r="B74" s="40"/>
      <c r="C74" s="62"/>
      <c r="D74" s="62"/>
      <c r="E74" s="62"/>
      <c r="F74" s="62"/>
      <c r="G74" s="62"/>
      <c r="H74" s="62"/>
      <c r="I74" s="162"/>
      <c r="J74" s="62"/>
      <c r="K74" s="62"/>
      <c r="L74" s="60"/>
    </row>
    <row r="75" spans="2:20" s="1" customFormat="1" ht="18" customHeight="1">
      <c r="B75" s="40"/>
      <c r="C75" s="64" t="s">
        <v>23</v>
      </c>
      <c r="D75" s="62"/>
      <c r="E75" s="62"/>
      <c r="F75" s="163" t="str">
        <f>F12</f>
        <v>Kouty nad Desnou, Rejhotice</v>
      </c>
      <c r="G75" s="62"/>
      <c r="H75" s="62"/>
      <c r="I75" s="164" t="s">
        <v>25</v>
      </c>
      <c r="J75" s="72" t="str">
        <f>IF(J12="","",J12)</f>
        <v>25. 9. 2017</v>
      </c>
      <c r="K75" s="62"/>
      <c r="L75" s="60"/>
    </row>
    <row r="76" spans="2:20" s="1" customFormat="1" ht="6.95" customHeight="1">
      <c r="B76" s="40"/>
      <c r="C76" s="62"/>
      <c r="D76" s="62"/>
      <c r="E76" s="62"/>
      <c r="F76" s="62"/>
      <c r="G76" s="62"/>
      <c r="H76" s="62"/>
      <c r="I76" s="162"/>
      <c r="J76" s="62"/>
      <c r="K76" s="62"/>
      <c r="L76" s="60"/>
    </row>
    <row r="77" spans="2:20" s="1" customFormat="1" ht="15">
      <c r="B77" s="40"/>
      <c r="C77" s="64" t="s">
        <v>27</v>
      </c>
      <c r="D77" s="62"/>
      <c r="E77" s="62"/>
      <c r="F77" s="163" t="str">
        <f>E15</f>
        <v xml:space="preserve"> </v>
      </c>
      <c r="G77" s="62"/>
      <c r="H77" s="62"/>
      <c r="I77" s="164" t="s">
        <v>33</v>
      </c>
      <c r="J77" s="163" t="str">
        <f>E21</f>
        <v>AGPOL s.r.o., Jungmannova 153/12, 77900 Olomouc</v>
      </c>
      <c r="K77" s="62"/>
      <c r="L77" s="60"/>
    </row>
    <row r="78" spans="2:20" s="1" customFormat="1" ht="14.45" customHeight="1">
      <c r="B78" s="40"/>
      <c r="C78" s="64" t="s">
        <v>31</v>
      </c>
      <c r="D78" s="62"/>
      <c r="E78" s="62"/>
      <c r="F78" s="163" t="str">
        <f>IF(E18="","",E18)</f>
        <v/>
      </c>
      <c r="G78" s="62"/>
      <c r="H78" s="62"/>
      <c r="I78" s="162"/>
      <c r="J78" s="62"/>
      <c r="K78" s="62"/>
      <c r="L78" s="60"/>
    </row>
    <row r="79" spans="2:20" s="1" customFormat="1" ht="10.35" customHeight="1">
      <c r="B79" s="40"/>
      <c r="C79" s="62"/>
      <c r="D79" s="62"/>
      <c r="E79" s="62"/>
      <c r="F79" s="62"/>
      <c r="G79" s="62"/>
      <c r="H79" s="62"/>
      <c r="I79" s="162"/>
      <c r="J79" s="62"/>
      <c r="K79" s="62"/>
      <c r="L79" s="60"/>
    </row>
    <row r="80" spans="2:20" s="9" customFormat="1" ht="29.25" customHeight="1">
      <c r="B80" s="165"/>
      <c r="C80" s="166" t="s">
        <v>147</v>
      </c>
      <c r="D80" s="167" t="s">
        <v>57</v>
      </c>
      <c r="E80" s="167" t="s">
        <v>53</v>
      </c>
      <c r="F80" s="167" t="s">
        <v>148</v>
      </c>
      <c r="G80" s="167" t="s">
        <v>149</v>
      </c>
      <c r="H80" s="167" t="s">
        <v>150</v>
      </c>
      <c r="I80" s="168" t="s">
        <v>151</v>
      </c>
      <c r="J80" s="167" t="s">
        <v>132</v>
      </c>
      <c r="K80" s="169" t="s">
        <v>152</v>
      </c>
      <c r="L80" s="170"/>
      <c r="M80" s="80" t="s">
        <v>153</v>
      </c>
      <c r="N80" s="81" t="s">
        <v>42</v>
      </c>
      <c r="O80" s="81" t="s">
        <v>154</v>
      </c>
      <c r="P80" s="81" t="s">
        <v>155</v>
      </c>
      <c r="Q80" s="81" t="s">
        <v>156</v>
      </c>
      <c r="R80" s="81" t="s">
        <v>157</v>
      </c>
      <c r="S80" s="81" t="s">
        <v>158</v>
      </c>
      <c r="T80" s="82" t="s">
        <v>159</v>
      </c>
    </row>
    <row r="81" spans="2:65" s="1" customFormat="1" ht="29.25" customHeight="1">
      <c r="B81" s="40"/>
      <c r="C81" s="86" t="s">
        <v>133</v>
      </c>
      <c r="D81" s="62"/>
      <c r="E81" s="62"/>
      <c r="F81" s="62"/>
      <c r="G81" s="62"/>
      <c r="H81" s="62"/>
      <c r="I81" s="162"/>
      <c r="J81" s="171">
        <f>BK81</f>
        <v>0</v>
      </c>
      <c r="K81" s="62"/>
      <c r="L81" s="60"/>
      <c r="M81" s="83"/>
      <c r="N81" s="84"/>
      <c r="O81" s="84"/>
      <c r="P81" s="172">
        <f>P82</f>
        <v>0</v>
      </c>
      <c r="Q81" s="84"/>
      <c r="R81" s="172">
        <f>R82</f>
        <v>0</v>
      </c>
      <c r="S81" s="84"/>
      <c r="T81" s="173">
        <f>T82</f>
        <v>0</v>
      </c>
      <c r="AT81" s="23" t="s">
        <v>71</v>
      </c>
      <c r="AU81" s="23" t="s">
        <v>134</v>
      </c>
      <c r="BK81" s="174">
        <f>BK82</f>
        <v>0</v>
      </c>
    </row>
    <row r="82" spans="2:65" s="10" customFormat="1" ht="37.35" customHeight="1">
      <c r="B82" s="175"/>
      <c r="C82" s="176"/>
      <c r="D82" s="177" t="s">
        <v>71</v>
      </c>
      <c r="E82" s="178" t="s">
        <v>1321</v>
      </c>
      <c r="F82" s="178" t="s">
        <v>1322</v>
      </c>
      <c r="G82" s="176"/>
      <c r="H82" s="176"/>
      <c r="I82" s="179"/>
      <c r="J82" s="180">
        <f>BK82</f>
        <v>0</v>
      </c>
      <c r="K82" s="176"/>
      <c r="L82" s="181"/>
      <c r="M82" s="182"/>
      <c r="N82" s="183"/>
      <c r="O82" s="183"/>
      <c r="P82" s="184">
        <f>P83+P93+P105+P108</f>
        <v>0</v>
      </c>
      <c r="Q82" s="183"/>
      <c r="R82" s="184">
        <f>R83+R93+R105+R108</f>
        <v>0</v>
      </c>
      <c r="S82" s="183"/>
      <c r="T82" s="185">
        <f>T83+T93+T105+T108</f>
        <v>0</v>
      </c>
      <c r="AR82" s="186" t="s">
        <v>196</v>
      </c>
      <c r="AT82" s="187" t="s">
        <v>71</v>
      </c>
      <c r="AU82" s="187" t="s">
        <v>72</v>
      </c>
      <c r="AY82" s="186" t="s">
        <v>162</v>
      </c>
      <c r="BK82" s="188">
        <f>BK83+BK93+BK105+BK108</f>
        <v>0</v>
      </c>
    </row>
    <row r="83" spans="2:65" s="10" customFormat="1" ht="19.899999999999999" customHeight="1">
      <c r="B83" s="175"/>
      <c r="C83" s="176"/>
      <c r="D83" s="189" t="s">
        <v>71</v>
      </c>
      <c r="E83" s="190" t="s">
        <v>1323</v>
      </c>
      <c r="F83" s="190" t="s">
        <v>1324</v>
      </c>
      <c r="G83" s="176"/>
      <c r="H83" s="176"/>
      <c r="I83" s="179"/>
      <c r="J83" s="191">
        <f>BK83</f>
        <v>0</v>
      </c>
      <c r="K83" s="176"/>
      <c r="L83" s="181"/>
      <c r="M83" s="182"/>
      <c r="N83" s="183"/>
      <c r="O83" s="183"/>
      <c r="P83" s="184">
        <f>SUM(P84:P92)</f>
        <v>0</v>
      </c>
      <c r="Q83" s="183"/>
      <c r="R83" s="184">
        <f>SUM(R84:R92)</f>
        <v>0</v>
      </c>
      <c r="S83" s="183"/>
      <c r="T83" s="185">
        <f>SUM(T84:T92)</f>
        <v>0</v>
      </c>
      <c r="AR83" s="186" t="s">
        <v>196</v>
      </c>
      <c r="AT83" s="187" t="s">
        <v>71</v>
      </c>
      <c r="AU83" s="187" t="s">
        <v>80</v>
      </c>
      <c r="AY83" s="186" t="s">
        <v>162</v>
      </c>
      <c r="BK83" s="188">
        <f>SUM(BK84:BK92)</f>
        <v>0</v>
      </c>
    </row>
    <row r="84" spans="2:65" s="1" customFormat="1" ht="20.45" customHeight="1">
      <c r="B84" s="40"/>
      <c r="C84" s="192" t="s">
        <v>80</v>
      </c>
      <c r="D84" s="192" t="s">
        <v>164</v>
      </c>
      <c r="E84" s="193" t="s">
        <v>1325</v>
      </c>
      <c r="F84" s="194" t="s">
        <v>1326</v>
      </c>
      <c r="G84" s="195" t="s">
        <v>1327</v>
      </c>
      <c r="H84" s="196">
        <v>1</v>
      </c>
      <c r="I84" s="197"/>
      <c r="J84" s="198">
        <f>ROUND(I84*H84,2)</f>
        <v>0</v>
      </c>
      <c r="K84" s="194" t="s">
        <v>21</v>
      </c>
      <c r="L84" s="60"/>
      <c r="M84" s="199" t="s">
        <v>21</v>
      </c>
      <c r="N84" s="200" t="s">
        <v>43</v>
      </c>
      <c r="O84" s="41"/>
      <c r="P84" s="201">
        <f>O84*H84</f>
        <v>0</v>
      </c>
      <c r="Q84" s="201">
        <v>0</v>
      </c>
      <c r="R84" s="201">
        <f>Q84*H84</f>
        <v>0</v>
      </c>
      <c r="S84" s="201">
        <v>0</v>
      </c>
      <c r="T84" s="202">
        <f>S84*H84</f>
        <v>0</v>
      </c>
      <c r="AR84" s="23" t="s">
        <v>1328</v>
      </c>
      <c r="AT84" s="23" t="s">
        <v>164</v>
      </c>
      <c r="AU84" s="23" t="s">
        <v>82</v>
      </c>
      <c r="AY84" s="23" t="s">
        <v>162</v>
      </c>
      <c r="BE84" s="203">
        <f>IF(N84="základní",J84,0)</f>
        <v>0</v>
      </c>
      <c r="BF84" s="203">
        <f>IF(N84="snížená",J84,0)</f>
        <v>0</v>
      </c>
      <c r="BG84" s="203">
        <f>IF(N84="zákl. přenesená",J84,0)</f>
        <v>0</v>
      </c>
      <c r="BH84" s="203">
        <f>IF(N84="sníž. přenesená",J84,0)</f>
        <v>0</v>
      </c>
      <c r="BI84" s="203">
        <f>IF(N84="nulová",J84,0)</f>
        <v>0</v>
      </c>
      <c r="BJ84" s="23" t="s">
        <v>80</v>
      </c>
      <c r="BK84" s="203">
        <f>ROUND(I84*H84,2)</f>
        <v>0</v>
      </c>
      <c r="BL84" s="23" t="s">
        <v>1328</v>
      </c>
      <c r="BM84" s="23" t="s">
        <v>1433</v>
      </c>
    </row>
    <row r="85" spans="2:65" s="12" customFormat="1">
      <c r="B85" s="218"/>
      <c r="C85" s="219"/>
      <c r="D85" s="231" t="s">
        <v>173</v>
      </c>
      <c r="E85" s="258" t="s">
        <v>21</v>
      </c>
      <c r="F85" s="259" t="s">
        <v>80</v>
      </c>
      <c r="G85" s="219"/>
      <c r="H85" s="260">
        <v>1</v>
      </c>
      <c r="I85" s="223"/>
      <c r="J85" s="219"/>
      <c r="K85" s="219"/>
      <c r="L85" s="224"/>
      <c r="M85" s="225"/>
      <c r="N85" s="226"/>
      <c r="O85" s="226"/>
      <c r="P85" s="226"/>
      <c r="Q85" s="226"/>
      <c r="R85" s="226"/>
      <c r="S85" s="226"/>
      <c r="T85" s="227"/>
      <c r="AT85" s="228" t="s">
        <v>173</v>
      </c>
      <c r="AU85" s="228" t="s">
        <v>82</v>
      </c>
      <c r="AV85" s="12" t="s">
        <v>82</v>
      </c>
      <c r="AW85" s="12" t="s">
        <v>36</v>
      </c>
      <c r="AX85" s="12" t="s">
        <v>80</v>
      </c>
      <c r="AY85" s="228" t="s">
        <v>162</v>
      </c>
    </row>
    <row r="86" spans="2:65" s="1" customFormat="1" ht="20.45" customHeight="1">
      <c r="B86" s="40"/>
      <c r="C86" s="192" t="s">
        <v>82</v>
      </c>
      <c r="D86" s="192" t="s">
        <v>164</v>
      </c>
      <c r="E86" s="193" t="s">
        <v>1330</v>
      </c>
      <c r="F86" s="194" t="s">
        <v>1331</v>
      </c>
      <c r="G86" s="195" t="s">
        <v>1327</v>
      </c>
      <c r="H86" s="196">
        <v>1</v>
      </c>
      <c r="I86" s="197"/>
      <c r="J86" s="198">
        <f>ROUND(I86*H86,2)</f>
        <v>0</v>
      </c>
      <c r="K86" s="194" t="s">
        <v>21</v>
      </c>
      <c r="L86" s="60"/>
      <c r="M86" s="199" t="s">
        <v>21</v>
      </c>
      <c r="N86" s="200" t="s">
        <v>43</v>
      </c>
      <c r="O86" s="41"/>
      <c r="P86" s="201">
        <f>O86*H86</f>
        <v>0</v>
      </c>
      <c r="Q86" s="201">
        <v>0</v>
      </c>
      <c r="R86" s="201">
        <f>Q86*H86</f>
        <v>0</v>
      </c>
      <c r="S86" s="201">
        <v>0</v>
      </c>
      <c r="T86" s="202">
        <f>S86*H86</f>
        <v>0</v>
      </c>
      <c r="AR86" s="23" t="s">
        <v>1328</v>
      </c>
      <c r="AT86" s="23" t="s">
        <v>164</v>
      </c>
      <c r="AU86" s="23" t="s">
        <v>82</v>
      </c>
      <c r="AY86" s="23" t="s">
        <v>162</v>
      </c>
      <c r="BE86" s="203">
        <f>IF(N86="základní",J86,0)</f>
        <v>0</v>
      </c>
      <c r="BF86" s="203">
        <f>IF(N86="snížená",J86,0)</f>
        <v>0</v>
      </c>
      <c r="BG86" s="203">
        <f>IF(N86="zákl. přenesená",J86,0)</f>
        <v>0</v>
      </c>
      <c r="BH86" s="203">
        <f>IF(N86="sníž. přenesená",J86,0)</f>
        <v>0</v>
      </c>
      <c r="BI86" s="203">
        <f>IF(N86="nulová",J86,0)</f>
        <v>0</v>
      </c>
      <c r="BJ86" s="23" t="s">
        <v>80</v>
      </c>
      <c r="BK86" s="203">
        <f>ROUND(I86*H86,2)</f>
        <v>0</v>
      </c>
      <c r="BL86" s="23" t="s">
        <v>1328</v>
      </c>
      <c r="BM86" s="23" t="s">
        <v>1434</v>
      </c>
    </row>
    <row r="87" spans="2:65" s="12" customFormat="1">
      <c r="B87" s="218"/>
      <c r="C87" s="219"/>
      <c r="D87" s="231" t="s">
        <v>173</v>
      </c>
      <c r="E87" s="258" t="s">
        <v>21</v>
      </c>
      <c r="F87" s="259" t="s">
        <v>80</v>
      </c>
      <c r="G87" s="219"/>
      <c r="H87" s="260">
        <v>1</v>
      </c>
      <c r="I87" s="223"/>
      <c r="J87" s="219"/>
      <c r="K87" s="219"/>
      <c r="L87" s="224"/>
      <c r="M87" s="225"/>
      <c r="N87" s="226"/>
      <c r="O87" s="226"/>
      <c r="P87" s="226"/>
      <c r="Q87" s="226"/>
      <c r="R87" s="226"/>
      <c r="S87" s="226"/>
      <c r="T87" s="227"/>
      <c r="AT87" s="228" t="s">
        <v>173</v>
      </c>
      <c r="AU87" s="228" t="s">
        <v>82</v>
      </c>
      <c r="AV87" s="12" t="s">
        <v>82</v>
      </c>
      <c r="AW87" s="12" t="s">
        <v>36</v>
      </c>
      <c r="AX87" s="12" t="s">
        <v>80</v>
      </c>
      <c r="AY87" s="228" t="s">
        <v>162</v>
      </c>
    </row>
    <row r="88" spans="2:65" s="1" customFormat="1" ht="20.45" customHeight="1">
      <c r="B88" s="40"/>
      <c r="C88" s="192" t="s">
        <v>183</v>
      </c>
      <c r="D88" s="192" t="s">
        <v>164</v>
      </c>
      <c r="E88" s="193" t="s">
        <v>1333</v>
      </c>
      <c r="F88" s="194" t="s">
        <v>1334</v>
      </c>
      <c r="G88" s="195" t="s">
        <v>1327</v>
      </c>
      <c r="H88" s="196">
        <v>1</v>
      </c>
      <c r="I88" s="197"/>
      <c r="J88" s="198">
        <f>ROUND(I88*H88,2)</f>
        <v>0</v>
      </c>
      <c r="K88" s="194" t="s">
        <v>1335</v>
      </c>
      <c r="L88" s="60"/>
      <c r="M88" s="199" t="s">
        <v>21</v>
      </c>
      <c r="N88" s="200" t="s">
        <v>43</v>
      </c>
      <c r="O88" s="41"/>
      <c r="P88" s="201">
        <f>O88*H88</f>
        <v>0</v>
      </c>
      <c r="Q88" s="201">
        <v>0</v>
      </c>
      <c r="R88" s="201">
        <f>Q88*H88</f>
        <v>0</v>
      </c>
      <c r="S88" s="201">
        <v>0</v>
      </c>
      <c r="T88" s="202">
        <f>S88*H88</f>
        <v>0</v>
      </c>
      <c r="AR88" s="23" t="s">
        <v>1328</v>
      </c>
      <c r="AT88" s="23" t="s">
        <v>164</v>
      </c>
      <c r="AU88" s="23" t="s">
        <v>82</v>
      </c>
      <c r="AY88" s="23" t="s">
        <v>162</v>
      </c>
      <c r="BE88" s="203">
        <f>IF(N88="základní",J88,0)</f>
        <v>0</v>
      </c>
      <c r="BF88" s="203">
        <f>IF(N88="snížená",J88,0)</f>
        <v>0</v>
      </c>
      <c r="BG88" s="203">
        <f>IF(N88="zákl. přenesená",J88,0)</f>
        <v>0</v>
      </c>
      <c r="BH88" s="203">
        <f>IF(N88="sníž. přenesená",J88,0)</f>
        <v>0</v>
      </c>
      <c r="BI88" s="203">
        <f>IF(N88="nulová",J88,0)</f>
        <v>0</v>
      </c>
      <c r="BJ88" s="23" t="s">
        <v>80</v>
      </c>
      <c r="BK88" s="203">
        <f>ROUND(I88*H88,2)</f>
        <v>0</v>
      </c>
      <c r="BL88" s="23" t="s">
        <v>1328</v>
      </c>
      <c r="BM88" s="23" t="s">
        <v>1435</v>
      </c>
    </row>
    <row r="89" spans="2:65" s="12" customFormat="1">
      <c r="B89" s="218"/>
      <c r="C89" s="219"/>
      <c r="D89" s="231" t="s">
        <v>173</v>
      </c>
      <c r="E89" s="258" t="s">
        <v>21</v>
      </c>
      <c r="F89" s="259" t="s">
        <v>80</v>
      </c>
      <c r="G89" s="219"/>
      <c r="H89" s="260">
        <v>1</v>
      </c>
      <c r="I89" s="223"/>
      <c r="J89" s="219"/>
      <c r="K89" s="219"/>
      <c r="L89" s="224"/>
      <c r="M89" s="225"/>
      <c r="N89" s="226"/>
      <c r="O89" s="226"/>
      <c r="P89" s="226"/>
      <c r="Q89" s="226"/>
      <c r="R89" s="226"/>
      <c r="S89" s="226"/>
      <c r="T89" s="227"/>
      <c r="AT89" s="228" t="s">
        <v>173</v>
      </c>
      <c r="AU89" s="228" t="s">
        <v>82</v>
      </c>
      <c r="AV89" s="12" t="s">
        <v>82</v>
      </c>
      <c r="AW89" s="12" t="s">
        <v>36</v>
      </c>
      <c r="AX89" s="12" t="s">
        <v>80</v>
      </c>
      <c r="AY89" s="228" t="s">
        <v>162</v>
      </c>
    </row>
    <row r="90" spans="2:65" s="1" customFormat="1" ht="28.9" customHeight="1">
      <c r="B90" s="40"/>
      <c r="C90" s="192" t="s">
        <v>169</v>
      </c>
      <c r="D90" s="192" t="s">
        <v>164</v>
      </c>
      <c r="E90" s="193" t="s">
        <v>1337</v>
      </c>
      <c r="F90" s="194" t="s">
        <v>1338</v>
      </c>
      <c r="G90" s="195" t="s">
        <v>1327</v>
      </c>
      <c r="H90" s="196">
        <v>1</v>
      </c>
      <c r="I90" s="197"/>
      <c r="J90" s="198">
        <f>ROUND(I90*H90,2)</f>
        <v>0</v>
      </c>
      <c r="K90" s="194" t="s">
        <v>1335</v>
      </c>
      <c r="L90" s="60"/>
      <c r="M90" s="199" t="s">
        <v>21</v>
      </c>
      <c r="N90" s="200" t="s">
        <v>43</v>
      </c>
      <c r="O90" s="41"/>
      <c r="P90" s="201">
        <f>O90*H90</f>
        <v>0</v>
      </c>
      <c r="Q90" s="201">
        <v>0</v>
      </c>
      <c r="R90" s="201">
        <f>Q90*H90</f>
        <v>0</v>
      </c>
      <c r="S90" s="201">
        <v>0</v>
      </c>
      <c r="T90" s="202">
        <f>S90*H90</f>
        <v>0</v>
      </c>
      <c r="AR90" s="23" t="s">
        <v>1328</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1328</v>
      </c>
      <c r="BM90" s="23" t="s">
        <v>1436</v>
      </c>
    </row>
    <row r="91" spans="2:65" s="1" customFormat="1" ht="40.5">
      <c r="B91" s="40"/>
      <c r="C91" s="62"/>
      <c r="D91" s="204" t="s">
        <v>486</v>
      </c>
      <c r="E91" s="62"/>
      <c r="F91" s="205" t="s">
        <v>1340</v>
      </c>
      <c r="G91" s="62"/>
      <c r="H91" s="62"/>
      <c r="I91" s="162"/>
      <c r="J91" s="62"/>
      <c r="K91" s="62"/>
      <c r="L91" s="60"/>
      <c r="M91" s="206"/>
      <c r="N91" s="41"/>
      <c r="O91" s="41"/>
      <c r="P91" s="41"/>
      <c r="Q91" s="41"/>
      <c r="R91" s="41"/>
      <c r="S91" s="41"/>
      <c r="T91" s="77"/>
      <c r="AT91" s="23" t="s">
        <v>486</v>
      </c>
      <c r="AU91" s="23" t="s">
        <v>82</v>
      </c>
    </row>
    <row r="92" spans="2:65" s="12" customFormat="1">
      <c r="B92" s="218"/>
      <c r="C92" s="219"/>
      <c r="D92" s="204" t="s">
        <v>173</v>
      </c>
      <c r="E92" s="220" t="s">
        <v>21</v>
      </c>
      <c r="F92" s="221" t="s">
        <v>80</v>
      </c>
      <c r="G92" s="219"/>
      <c r="H92" s="222">
        <v>1</v>
      </c>
      <c r="I92" s="223"/>
      <c r="J92" s="219"/>
      <c r="K92" s="219"/>
      <c r="L92" s="224"/>
      <c r="M92" s="225"/>
      <c r="N92" s="226"/>
      <c r="O92" s="226"/>
      <c r="P92" s="226"/>
      <c r="Q92" s="226"/>
      <c r="R92" s="226"/>
      <c r="S92" s="226"/>
      <c r="T92" s="227"/>
      <c r="AT92" s="228" t="s">
        <v>173</v>
      </c>
      <c r="AU92" s="228" t="s">
        <v>82</v>
      </c>
      <c r="AV92" s="12" t="s">
        <v>82</v>
      </c>
      <c r="AW92" s="12" t="s">
        <v>36</v>
      </c>
      <c r="AX92" s="12" t="s">
        <v>80</v>
      </c>
      <c r="AY92" s="228" t="s">
        <v>162</v>
      </c>
    </row>
    <row r="93" spans="2:65" s="10" customFormat="1" ht="29.85" customHeight="1">
      <c r="B93" s="175"/>
      <c r="C93" s="176"/>
      <c r="D93" s="189" t="s">
        <v>71</v>
      </c>
      <c r="E93" s="190" t="s">
        <v>1341</v>
      </c>
      <c r="F93" s="190" t="s">
        <v>1342</v>
      </c>
      <c r="G93" s="176"/>
      <c r="H93" s="176"/>
      <c r="I93" s="179"/>
      <c r="J93" s="191">
        <f>BK93</f>
        <v>0</v>
      </c>
      <c r="K93" s="176"/>
      <c r="L93" s="181"/>
      <c r="M93" s="182"/>
      <c r="N93" s="183"/>
      <c r="O93" s="183"/>
      <c r="P93" s="184">
        <f>SUM(P94:P104)</f>
        <v>0</v>
      </c>
      <c r="Q93" s="183"/>
      <c r="R93" s="184">
        <f>SUM(R94:R104)</f>
        <v>0</v>
      </c>
      <c r="S93" s="183"/>
      <c r="T93" s="185">
        <f>SUM(T94:T104)</f>
        <v>0</v>
      </c>
      <c r="AR93" s="186" t="s">
        <v>196</v>
      </c>
      <c r="AT93" s="187" t="s">
        <v>71</v>
      </c>
      <c r="AU93" s="187" t="s">
        <v>80</v>
      </c>
      <c r="AY93" s="186" t="s">
        <v>162</v>
      </c>
      <c r="BK93" s="188">
        <f>SUM(BK94:BK104)</f>
        <v>0</v>
      </c>
    </row>
    <row r="94" spans="2:65" s="1" customFormat="1" ht="20.45" customHeight="1">
      <c r="B94" s="40"/>
      <c r="C94" s="192" t="s">
        <v>196</v>
      </c>
      <c r="D94" s="192" t="s">
        <v>164</v>
      </c>
      <c r="E94" s="193" t="s">
        <v>1343</v>
      </c>
      <c r="F94" s="194" t="s">
        <v>1344</v>
      </c>
      <c r="G94" s="195" t="s">
        <v>1327</v>
      </c>
      <c r="H94" s="196">
        <v>1</v>
      </c>
      <c r="I94" s="197"/>
      <c r="J94" s="198">
        <f>ROUND(I94*H94,2)</f>
        <v>0</v>
      </c>
      <c r="K94" s="194" t="s">
        <v>21</v>
      </c>
      <c r="L94" s="60"/>
      <c r="M94" s="199" t="s">
        <v>21</v>
      </c>
      <c r="N94" s="200" t="s">
        <v>43</v>
      </c>
      <c r="O94" s="41"/>
      <c r="P94" s="201">
        <f>O94*H94</f>
        <v>0</v>
      </c>
      <c r="Q94" s="201">
        <v>0</v>
      </c>
      <c r="R94" s="201">
        <f>Q94*H94</f>
        <v>0</v>
      </c>
      <c r="S94" s="201">
        <v>0</v>
      </c>
      <c r="T94" s="202">
        <f>S94*H94</f>
        <v>0</v>
      </c>
      <c r="AR94" s="23" t="s">
        <v>1328</v>
      </c>
      <c r="AT94" s="23" t="s">
        <v>164</v>
      </c>
      <c r="AU94" s="23" t="s">
        <v>82</v>
      </c>
      <c r="AY94" s="23" t="s">
        <v>162</v>
      </c>
      <c r="BE94" s="203">
        <f>IF(N94="základní",J94,0)</f>
        <v>0</v>
      </c>
      <c r="BF94" s="203">
        <f>IF(N94="snížená",J94,0)</f>
        <v>0</v>
      </c>
      <c r="BG94" s="203">
        <f>IF(N94="zákl. přenesená",J94,0)</f>
        <v>0</v>
      </c>
      <c r="BH94" s="203">
        <f>IF(N94="sníž. přenesená",J94,0)</f>
        <v>0</v>
      </c>
      <c r="BI94" s="203">
        <f>IF(N94="nulová",J94,0)</f>
        <v>0</v>
      </c>
      <c r="BJ94" s="23" t="s">
        <v>80</v>
      </c>
      <c r="BK94" s="203">
        <f>ROUND(I94*H94,2)</f>
        <v>0</v>
      </c>
      <c r="BL94" s="23" t="s">
        <v>1328</v>
      </c>
      <c r="BM94" s="23" t="s">
        <v>1437</v>
      </c>
    </row>
    <row r="95" spans="2:65" s="1" customFormat="1" ht="54">
      <c r="B95" s="40"/>
      <c r="C95" s="62"/>
      <c r="D95" s="204" t="s">
        <v>486</v>
      </c>
      <c r="E95" s="62"/>
      <c r="F95" s="205" t="s">
        <v>1346</v>
      </c>
      <c r="G95" s="62"/>
      <c r="H95" s="62"/>
      <c r="I95" s="162"/>
      <c r="J95" s="62"/>
      <c r="K95" s="62"/>
      <c r="L95" s="60"/>
      <c r="M95" s="206"/>
      <c r="N95" s="41"/>
      <c r="O95" s="41"/>
      <c r="P95" s="41"/>
      <c r="Q95" s="41"/>
      <c r="R95" s="41"/>
      <c r="S95" s="41"/>
      <c r="T95" s="77"/>
      <c r="AT95" s="23" t="s">
        <v>486</v>
      </c>
      <c r="AU95" s="23" t="s">
        <v>82</v>
      </c>
    </row>
    <row r="96" spans="2:65" s="12" customFormat="1">
      <c r="B96" s="218"/>
      <c r="C96" s="219"/>
      <c r="D96" s="231" t="s">
        <v>173</v>
      </c>
      <c r="E96" s="258" t="s">
        <v>21</v>
      </c>
      <c r="F96" s="259" t="s">
        <v>80</v>
      </c>
      <c r="G96" s="219"/>
      <c r="H96" s="260">
        <v>1</v>
      </c>
      <c r="I96" s="223"/>
      <c r="J96" s="219"/>
      <c r="K96" s="219"/>
      <c r="L96" s="224"/>
      <c r="M96" s="225"/>
      <c r="N96" s="226"/>
      <c r="O96" s="226"/>
      <c r="P96" s="226"/>
      <c r="Q96" s="226"/>
      <c r="R96" s="226"/>
      <c r="S96" s="226"/>
      <c r="T96" s="227"/>
      <c r="AT96" s="228" t="s">
        <v>173</v>
      </c>
      <c r="AU96" s="228" t="s">
        <v>82</v>
      </c>
      <c r="AV96" s="12" t="s">
        <v>82</v>
      </c>
      <c r="AW96" s="12" t="s">
        <v>36</v>
      </c>
      <c r="AX96" s="12" t="s">
        <v>80</v>
      </c>
      <c r="AY96" s="228" t="s">
        <v>162</v>
      </c>
    </row>
    <row r="97" spans="2:65" s="1" customFormat="1" ht="20.45" customHeight="1">
      <c r="B97" s="40"/>
      <c r="C97" s="192" t="s">
        <v>204</v>
      </c>
      <c r="D97" s="192" t="s">
        <v>164</v>
      </c>
      <c r="E97" s="193" t="s">
        <v>1347</v>
      </c>
      <c r="F97" s="194" t="s">
        <v>1344</v>
      </c>
      <c r="G97" s="195" t="s">
        <v>1327</v>
      </c>
      <c r="H97" s="196">
        <v>1</v>
      </c>
      <c r="I97" s="197"/>
      <c r="J97" s="198">
        <f>ROUND(I97*H97,2)</f>
        <v>0</v>
      </c>
      <c r="K97" s="194" t="s">
        <v>21</v>
      </c>
      <c r="L97" s="60"/>
      <c r="M97" s="199" t="s">
        <v>21</v>
      </c>
      <c r="N97" s="200" t="s">
        <v>43</v>
      </c>
      <c r="O97" s="41"/>
      <c r="P97" s="201">
        <f>O97*H97</f>
        <v>0</v>
      </c>
      <c r="Q97" s="201">
        <v>0</v>
      </c>
      <c r="R97" s="201">
        <f>Q97*H97</f>
        <v>0</v>
      </c>
      <c r="S97" s="201">
        <v>0</v>
      </c>
      <c r="T97" s="202">
        <f>S97*H97</f>
        <v>0</v>
      </c>
      <c r="AR97" s="23" t="s">
        <v>1328</v>
      </c>
      <c r="AT97" s="23" t="s">
        <v>164</v>
      </c>
      <c r="AU97" s="23" t="s">
        <v>82</v>
      </c>
      <c r="AY97" s="23" t="s">
        <v>162</v>
      </c>
      <c r="BE97" s="203">
        <f>IF(N97="základní",J97,0)</f>
        <v>0</v>
      </c>
      <c r="BF97" s="203">
        <f>IF(N97="snížená",J97,0)</f>
        <v>0</v>
      </c>
      <c r="BG97" s="203">
        <f>IF(N97="zákl. přenesená",J97,0)</f>
        <v>0</v>
      </c>
      <c r="BH97" s="203">
        <f>IF(N97="sníž. přenesená",J97,0)</f>
        <v>0</v>
      </c>
      <c r="BI97" s="203">
        <f>IF(N97="nulová",J97,0)</f>
        <v>0</v>
      </c>
      <c r="BJ97" s="23" t="s">
        <v>80</v>
      </c>
      <c r="BK97" s="203">
        <f>ROUND(I97*H97,2)</f>
        <v>0</v>
      </c>
      <c r="BL97" s="23" t="s">
        <v>1328</v>
      </c>
      <c r="BM97" s="23" t="s">
        <v>1438</v>
      </c>
    </row>
    <row r="98" spans="2:65" s="1" customFormat="1" ht="40.5">
      <c r="B98" s="40"/>
      <c r="C98" s="62"/>
      <c r="D98" s="204" t="s">
        <v>486</v>
      </c>
      <c r="E98" s="62"/>
      <c r="F98" s="205" t="s">
        <v>1349</v>
      </c>
      <c r="G98" s="62"/>
      <c r="H98" s="62"/>
      <c r="I98" s="162"/>
      <c r="J98" s="62"/>
      <c r="K98" s="62"/>
      <c r="L98" s="60"/>
      <c r="M98" s="206"/>
      <c r="N98" s="41"/>
      <c r="O98" s="41"/>
      <c r="P98" s="41"/>
      <c r="Q98" s="41"/>
      <c r="R98" s="41"/>
      <c r="S98" s="41"/>
      <c r="T98" s="77"/>
      <c r="AT98" s="23" t="s">
        <v>486</v>
      </c>
      <c r="AU98" s="23" t="s">
        <v>82</v>
      </c>
    </row>
    <row r="99" spans="2:65" s="12" customFormat="1">
      <c r="B99" s="218"/>
      <c r="C99" s="219"/>
      <c r="D99" s="231" t="s">
        <v>173</v>
      </c>
      <c r="E99" s="258" t="s">
        <v>21</v>
      </c>
      <c r="F99" s="259" t="s">
        <v>80</v>
      </c>
      <c r="G99" s="219"/>
      <c r="H99" s="260">
        <v>1</v>
      </c>
      <c r="I99" s="223"/>
      <c r="J99" s="219"/>
      <c r="K99" s="219"/>
      <c r="L99" s="224"/>
      <c r="M99" s="225"/>
      <c r="N99" s="226"/>
      <c r="O99" s="226"/>
      <c r="P99" s="226"/>
      <c r="Q99" s="226"/>
      <c r="R99" s="226"/>
      <c r="S99" s="226"/>
      <c r="T99" s="227"/>
      <c r="AT99" s="228" t="s">
        <v>173</v>
      </c>
      <c r="AU99" s="228" t="s">
        <v>82</v>
      </c>
      <c r="AV99" s="12" t="s">
        <v>82</v>
      </c>
      <c r="AW99" s="12" t="s">
        <v>36</v>
      </c>
      <c r="AX99" s="12" t="s">
        <v>80</v>
      </c>
      <c r="AY99" s="228" t="s">
        <v>162</v>
      </c>
    </row>
    <row r="100" spans="2:65" s="1" customFormat="1" ht="28.9" customHeight="1">
      <c r="B100" s="40"/>
      <c r="C100" s="192" t="s">
        <v>214</v>
      </c>
      <c r="D100" s="192" t="s">
        <v>164</v>
      </c>
      <c r="E100" s="193" t="s">
        <v>1350</v>
      </c>
      <c r="F100" s="194" t="s">
        <v>1351</v>
      </c>
      <c r="G100" s="195" t="s">
        <v>1327</v>
      </c>
      <c r="H100" s="196">
        <v>1</v>
      </c>
      <c r="I100" s="197"/>
      <c r="J100" s="198">
        <f>ROUND(I100*H100,2)</f>
        <v>0</v>
      </c>
      <c r="K100" s="194" t="s">
        <v>21</v>
      </c>
      <c r="L100" s="60"/>
      <c r="M100" s="199" t="s">
        <v>21</v>
      </c>
      <c r="N100" s="200" t="s">
        <v>43</v>
      </c>
      <c r="O100" s="41"/>
      <c r="P100" s="201">
        <f>O100*H100</f>
        <v>0</v>
      </c>
      <c r="Q100" s="201">
        <v>0</v>
      </c>
      <c r="R100" s="201">
        <f>Q100*H100</f>
        <v>0</v>
      </c>
      <c r="S100" s="201">
        <v>0</v>
      </c>
      <c r="T100" s="202">
        <f>S100*H100</f>
        <v>0</v>
      </c>
      <c r="AR100" s="23" t="s">
        <v>1328</v>
      </c>
      <c r="AT100" s="23" t="s">
        <v>164</v>
      </c>
      <c r="AU100" s="23" t="s">
        <v>82</v>
      </c>
      <c r="AY100" s="23" t="s">
        <v>162</v>
      </c>
      <c r="BE100" s="203">
        <f>IF(N100="základní",J100,0)</f>
        <v>0</v>
      </c>
      <c r="BF100" s="203">
        <f>IF(N100="snížená",J100,0)</f>
        <v>0</v>
      </c>
      <c r="BG100" s="203">
        <f>IF(N100="zákl. přenesená",J100,0)</f>
        <v>0</v>
      </c>
      <c r="BH100" s="203">
        <f>IF(N100="sníž. přenesená",J100,0)</f>
        <v>0</v>
      </c>
      <c r="BI100" s="203">
        <f>IF(N100="nulová",J100,0)</f>
        <v>0</v>
      </c>
      <c r="BJ100" s="23" t="s">
        <v>80</v>
      </c>
      <c r="BK100" s="203">
        <f>ROUND(I100*H100,2)</f>
        <v>0</v>
      </c>
      <c r="BL100" s="23" t="s">
        <v>1328</v>
      </c>
      <c r="BM100" s="23" t="s">
        <v>1439</v>
      </c>
    </row>
    <row r="101" spans="2:65" s="1" customFormat="1" ht="40.5">
      <c r="B101" s="40"/>
      <c r="C101" s="62"/>
      <c r="D101" s="204" t="s">
        <v>486</v>
      </c>
      <c r="E101" s="62"/>
      <c r="F101" s="205" t="s">
        <v>1353</v>
      </c>
      <c r="G101" s="62"/>
      <c r="H101" s="62"/>
      <c r="I101" s="162"/>
      <c r="J101" s="62"/>
      <c r="K101" s="62"/>
      <c r="L101" s="60"/>
      <c r="M101" s="206"/>
      <c r="N101" s="41"/>
      <c r="O101" s="41"/>
      <c r="P101" s="41"/>
      <c r="Q101" s="41"/>
      <c r="R101" s="41"/>
      <c r="S101" s="41"/>
      <c r="T101" s="77"/>
      <c r="AT101" s="23" t="s">
        <v>486</v>
      </c>
      <c r="AU101" s="23" t="s">
        <v>82</v>
      </c>
    </row>
    <row r="102" spans="2:65" s="12" customFormat="1">
      <c r="B102" s="218"/>
      <c r="C102" s="219"/>
      <c r="D102" s="231" t="s">
        <v>173</v>
      </c>
      <c r="E102" s="258" t="s">
        <v>21</v>
      </c>
      <c r="F102" s="259" t="s">
        <v>80</v>
      </c>
      <c r="G102" s="219"/>
      <c r="H102" s="260">
        <v>1</v>
      </c>
      <c r="I102" s="223"/>
      <c r="J102" s="219"/>
      <c r="K102" s="219"/>
      <c r="L102" s="224"/>
      <c r="M102" s="225"/>
      <c r="N102" s="226"/>
      <c r="O102" s="226"/>
      <c r="P102" s="226"/>
      <c r="Q102" s="226"/>
      <c r="R102" s="226"/>
      <c r="S102" s="226"/>
      <c r="T102" s="227"/>
      <c r="AT102" s="228" t="s">
        <v>173</v>
      </c>
      <c r="AU102" s="228" t="s">
        <v>82</v>
      </c>
      <c r="AV102" s="12" t="s">
        <v>82</v>
      </c>
      <c r="AW102" s="12" t="s">
        <v>36</v>
      </c>
      <c r="AX102" s="12" t="s">
        <v>80</v>
      </c>
      <c r="AY102" s="228" t="s">
        <v>162</v>
      </c>
    </row>
    <row r="103" spans="2:65" s="1" customFormat="1" ht="20.45" customHeight="1">
      <c r="B103" s="40"/>
      <c r="C103" s="192" t="s">
        <v>223</v>
      </c>
      <c r="D103" s="192" t="s">
        <v>164</v>
      </c>
      <c r="E103" s="193" t="s">
        <v>1354</v>
      </c>
      <c r="F103" s="194" t="s">
        <v>1355</v>
      </c>
      <c r="G103" s="195" t="s">
        <v>1327</v>
      </c>
      <c r="H103" s="196">
        <v>1</v>
      </c>
      <c r="I103" s="197"/>
      <c r="J103" s="198">
        <f>ROUND(I103*H103,2)</f>
        <v>0</v>
      </c>
      <c r="K103" s="194" t="s">
        <v>21</v>
      </c>
      <c r="L103" s="60"/>
      <c r="M103" s="199" t="s">
        <v>21</v>
      </c>
      <c r="N103" s="200" t="s">
        <v>43</v>
      </c>
      <c r="O103" s="41"/>
      <c r="P103" s="201">
        <f>O103*H103</f>
        <v>0</v>
      </c>
      <c r="Q103" s="201">
        <v>0</v>
      </c>
      <c r="R103" s="201">
        <f>Q103*H103</f>
        <v>0</v>
      </c>
      <c r="S103" s="201">
        <v>0</v>
      </c>
      <c r="T103" s="202">
        <f>S103*H103</f>
        <v>0</v>
      </c>
      <c r="AR103" s="23" t="s">
        <v>1328</v>
      </c>
      <c r="AT103" s="23" t="s">
        <v>164</v>
      </c>
      <c r="AU103" s="23" t="s">
        <v>82</v>
      </c>
      <c r="AY103" s="23" t="s">
        <v>162</v>
      </c>
      <c r="BE103" s="203">
        <f>IF(N103="základní",J103,0)</f>
        <v>0</v>
      </c>
      <c r="BF103" s="203">
        <f>IF(N103="snížená",J103,0)</f>
        <v>0</v>
      </c>
      <c r="BG103" s="203">
        <f>IF(N103="zákl. přenesená",J103,0)</f>
        <v>0</v>
      </c>
      <c r="BH103" s="203">
        <f>IF(N103="sníž. přenesená",J103,0)</f>
        <v>0</v>
      </c>
      <c r="BI103" s="203">
        <f>IF(N103="nulová",J103,0)</f>
        <v>0</v>
      </c>
      <c r="BJ103" s="23" t="s">
        <v>80</v>
      </c>
      <c r="BK103" s="203">
        <f>ROUND(I103*H103,2)</f>
        <v>0</v>
      </c>
      <c r="BL103" s="23" t="s">
        <v>1328</v>
      </c>
      <c r="BM103" s="23" t="s">
        <v>1440</v>
      </c>
    </row>
    <row r="104" spans="2:65" s="12" customFormat="1">
      <c r="B104" s="218"/>
      <c r="C104" s="219"/>
      <c r="D104" s="204" t="s">
        <v>173</v>
      </c>
      <c r="E104" s="220" t="s">
        <v>21</v>
      </c>
      <c r="F104" s="221" t="s">
        <v>80</v>
      </c>
      <c r="G104" s="219"/>
      <c r="H104" s="222">
        <v>1</v>
      </c>
      <c r="I104" s="223"/>
      <c r="J104" s="219"/>
      <c r="K104" s="219"/>
      <c r="L104" s="224"/>
      <c r="M104" s="225"/>
      <c r="N104" s="226"/>
      <c r="O104" s="226"/>
      <c r="P104" s="226"/>
      <c r="Q104" s="226"/>
      <c r="R104" s="226"/>
      <c r="S104" s="226"/>
      <c r="T104" s="227"/>
      <c r="AT104" s="228" t="s">
        <v>173</v>
      </c>
      <c r="AU104" s="228" t="s">
        <v>82</v>
      </c>
      <c r="AV104" s="12" t="s">
        <v>82</v>
      </c>
      <c r="AW104" s="12" t="s">
        <v>36</v>
      </c>
      <c r="AX104" s="12" t="s">
        <v>80</v>
      </c>
      <c r="AY104" s="228" t="s">
        <v>162</v>
      </c>
    </row>
    <row r="105" spans="2:65" s="10" customFormat="1" ht="29.85" customHeight="1">
      <c r="B105" s="175"/>
      <c r="C105" s="176"/>
      <c r="D105" s="189" t="s">
        <v>71</v>
      </c>
      <c r="E105" s="190" t="s">
        <v>1357</v>
      </c>
      <c r="F105" s="190" t="s">
        <v>1358</v>
      </c>
      <c r="G105" s="176"/>
      <c r="H105" s="176"/>
      <c r="I105" s="179"/>
      <c r="J105" s="191">
        <f>BK105</f>
        <v>0</v>
      </c>
      <c r="K105" s="176"/>
      <c r="L105" s="181"/>
      <c r="M105" s="182"/>
      <c r="N105" s="183"/>
      <c r="O105" s="183"/>
      <c r="P105" s="184">
        <f>SUM(P106:P107)</f>
        <v>0</v>
      </c>
      <c r="Q105" s="183"/>
      <c r="R105" s="184">
        <f>SUM(R106:R107)</f>
        <v>0</v>
      </c>
      <c r="S105" s="183"/>
      <c r="T105" s="185">
        <f>SUM(T106:T107)</f>
        <v>0</v>
      </c>
      <c r="AR105" s="186" t="s">
        <v>196</v>
      </c>
      <c r="AT105" s="187" t="s">
        <v>71</v>
      </c>
      <c r="AU105" s="187" t="s">
        <v>80</v>
      </c>
      <c r="AY105" s="186" t="s">
        <v>162</v>
      </c>
      <c r="BK105" s="188">
        <f>SUM(BK106:BK107)</f>
        <v>0</v>
      </c>
    </row>
    <row r="106" spans="2:65" s="1" customFormat="1" ht="20.45" customHeight="1">
      <c r="B106" s="40"/>
      <c r="C106" s="192" t="s">
        <v>230</v>
      </c>
      <c r="D106" s="192" t="s">
        <v>164</v>
      </c>
      <c r="E106" s="193" t="s">
        <v>1359</v>
      </c>
      <c r="F106" s="194" t="s">
        <v>1360</v>
      </c>
      <c r="G106" s="195" t="s">
        <v>1327</v>
      </c>
      <c r="H106" s="196">
        <v>1</v>
      </c>
      <c r="I106" s="197"/>
      <c r="J106" s="198">
        <f>ROUND(I106*H106,2)</f>
        <v>0</v>
      </c>
      <c r="K106" s="194" t="s">
        <v>21</v>
      </c>
      <c r="L106" s="60"/>
      <c r="M106" s="199" t="s">
        <v>21</v>
      </c>
      <c r="N106" s="200" t="s">
        <v>43</v>
      </c>
      <c r="O106" s="41"/>
      <c r="P106" s="201">
        <f>O106*H106</f>
        <v>0</v>
      </c>
      <c r="Q106" s="201">
        <v>0</v>
      </c>
      <c r="R106" s="201">
        <f>Q106*H106</f>
        <v>0</v>
      </c>
      <c r="S106" s="201">
        <v>0</v>
      </c>
      <c r="T106" s="202">
        <f>S106*H106</f>
        <v>0</v>
      </c>
      <c r="AR106" s="23" t="s">
        <v>1361</v>
      </c>
      <c r="AT106" s="23" t="s">
        <v>164</v>
      </c>
      <c r="AU106" s="23" t="s">
        <v>82</v>
      </c>
      <c r="AY106" s="23" t="s">
        <v>162</v>
      </c>
      <c r="BE106" s="203">
        <f>IF(N106="základní",J106,0)</f>
        <v>0</v>
      </c>
      <c r="BF106" s="203">
        <f>IF(N106="snížená",J106,0)</f>
        <v>0</v>
      </c>
      <c r="BG106" s="203">
        <f>IF(N106="zákl. přenesená",J106,0)</f>
        <v>0</v>
      </c>
      <c r="BH106" s="203">
        <f>IF(N106="sníž. přenesená",J106,0)</f>
        <v>0</v>
      </c>
      <c r="BI106" s="203">
        <f>IF(N106="nulová",J106,0)</f>
        <v>0</v>
      </c>
      <c r="BJ106" s="23" t="s">
        <v>80</v>
      </c>
      <c r="BK106" s="203">
        <f>ROUND(I106*H106,2)</f>
        <v>0</v>
      </c>
      <c r="BL106" s="23" t="s">
        <v>1361</v>
      </c>
      <c r="BM106" s="23" t="s">
        <v>1441</v>
      </c>
    </row>
    <row r="107" spans="2:65" s="12" customFormat="1">
      <c r="B107" s="218"/>
      <c r="C107" s="219"/>
      <c r="D107" s="204" t="s">
        <v>173</v>
      </c>
      <c r="E107" s="220" t="s">
        <v>21</v>
      </c>
      <c r="F107" s="221" t="s">
        <v>80</v>
      </c>
      <c r="G107" s="219"/>
      <c r="H107" s="222">
        <v>1</v>
      </c>
      <c r="I107" s="223"/>
      <c r="J107" s="219"/>
      <c r="K107" s="219"/>
      <c r="L107" s="224"/>
      <c r="M107" s="225"/>
      <c r="N107" s="226"/>
      <c r="O107" s="226"/>
      <c r="P107" s="226"/>
      <c r="Q107" s="226"/>
      <c r="R107" s="226"/>
      <c r="S107" s="226"/>
      <c r="T107" s="227"/>
      <c r="AT107" s="228" t="s">
        <v>173</v>
      </c>
      <c r="AU107" s="228" t="s">
        <v>82</v>
      </c>
      <c r="AV107" s="12" t="s">
        <v>82</v>
      </c>
      <c r="AW107" s="12" t="s">
        <v>36</v>
      </c>
      <c r="AX107" s="12" t="s">
        <v>80</v>
      </c>
      <c r="AY107" s="228" t="s">
        <v>162</v>
      </c>
    </row>
    <row r="108" spans="2:65" s="10" customFormat="1" ht="29.85" customHeight="1">
      <c r="B108" s="175"/>
      <c r="C108" s="176"/>
      <c r="D108" s="189" t="s">
        <v>71</v>
      </c>
      <c r="E108" s="190" t="s">
        <v>1370</v>
      </c>
      <c r="F108" s="190" t="s">
        <v>1371</v>
      </c>
      <c r="G108" s="176"/>
      <c r="H108" s="176"/>
      <c r="I108" s="179"/>
      <c r="J108" s="191">
        <f>BK108</f>
        <v>0</v>
      </c>
      <c r="K108" s="176"/>
      <c r="L108" s="181"/>
      <c r="M108" s="182"/>
      <c r="N108" s="183"/>
      <c r="O108" s="183"/>
      <c r="P108" s="184">
        <f>SUM(P109:P116)</f>
        <v>0</v>
      </c>
      <c r="Q108" s="183"/>
      <c r="R108" s="184">
        <f>SUM(R109:R116)</f>
        <v>0</v>
      </c>
      <c r="S108" s="183"/>
      <c r="T108" s="185">
        <f>SUM(T109:T116)</f>
        <v>0</v>
      </c>
      <c r="AR108" s="186" t="s">
        <v>196</v>
      </c>
      <c r="AT108" s="187" t="s">
        <v>71</v>
      </c>
      <c r="AU108" s="187" t="s">
        <v>80</v>
      </c>
      <c r="AY108" s="186" t="s">
        <v>162</v>
      </c>
      <c r="BK108" s="188">
        <f>SUM(BK109:BK116)</f>
        <v>0</v>
      </c>
    </row>
    <row r="109" spans="2:65" s="1" customFormat="1" ht="20.45" customHeight="1">
      <c r="B109" s="40"/>
      <c r="C109" s="192" t="s">
        <v>243</v>
      </c>
      <c r="D109" s="192" t="s">
        <v>164</v>
      </c>
      <c r="E109" s="193" t="s">
        <v>1372</v>
      </c>
      <c r="F109" s="194" t="s">
        <v>1373</v>
      </c>
      <c r="G109" s="195" t="s">
        <v>1327</v>
      </c>
      <c r="H109" s="196">
        <v>1</v>
      </c>
      <c r="I109" s="197"/>
      <c r="J109" s="198">
        <f>ROUND(I109*H109,2)</f>
        <v>0</v>
      </c>
      <c r="K109" s="194" t="s">
        <v>21</v>
      </c>
      <c r="L109" s="60"/>
      <c r="M109" s="199" t="s">
        <v>21</v>
      </c>
      <c r="N109" s="200" t="s">
        <v>43</v>
      </c>
      <c r="O109" s="41"/>
      <c r="P109" s="201">
        <f>O109*H109</f>
        <v>0</v>
      </c>
      <c r="Q109" s="201">
        <v>0</v>
      </c>
      <c r="R109" s="201">
        <f>Q109*H109</f>
        <v>0</v>
      </c>
      <c r="S109" s="201">
        <v>0</v>
      </c>
      <c r="T109" s="202">
        <f>S109*H109</f>
        <v>0</v>
      </c>
      <c r="AR109" s="23" t="s">
        <v>1328</v>
      </c>
      <c r="AT109" s="23" t="s">
        <v>164</v>
      </c>
      <c r="AU109" s="23" t="s">
        <v>82</v>
      </c>
      <c r="AY109" s="23" t="s">
        <v>162</v>
      </c>
      <c r="BE109" s="203">
        <f>IF(N109="základní",J109,0)</f>
        <v>0</v>
      </c>
      <c r="BF109" s="203">
        <f>IF(N109="snížená",J109,0)</f>
        <v>0</v>
      </c>
      <c r="BG109" s="203">
        <f>IF(N109="zákl. přenesená",J109,0)</f>
        <v>0</v>
      </c>
      <c r="BH109" s="203">
        <f>IF(N109="sníž. přenesená",J109,0)</f>
        <v>0</v>
      </c>
      <c r="BI109" s="203">
        <f>IF(N109="nulová",J109,0)</f>
        <v>0</v>
      </c>
      <c r="BJ109" s="23" t="s">
        <v>80</v>
      </c>
      <c r="BK109" s="203">
        <f>ROUND(I109*H109,2)</f>
        <v>0</v>
      </c>
      <c r="BL109" s="23" t="s">
        <v>1328</v>
      </c>
      <c r="BM109" s="23" t="s">
        <v>1442</v>
      </c>
    </row>
    <row r="110" spans="2:65" s="12" customFormat="1">
      <c r="B110" s="218"/>
      <c r="C110" s="219"/>
      <c r="D110" s="231" t="s">
        <v>173</v>
      </c>
      <c r="E110" s="258" t="s">
        <v>21</v>
      </c>
      <c r="F110" s="259" t="s">
        <v>80</v>
      </c>
      <c r="G110" s="219"/>
      <c r="H110" s="260">
        <v>1</v>
      </c>
      <c r="I110" s="223"/>
      <c r="J110" s="219"/>
      <c r="K110" s="219"/>
      <c r="L110" s="224"/>
      <c r="M110" s="225"/>
      <c r="N110" s="226"/>
      <c r="O110" s="226"/>
      <c r="P110" s="226"/>
      <c r="Q110" s="226"/>
      <c r="R110" s="226"/>
      <c r="S110" s="226"/>
      <c r="T110" s="227"/>
      <c r="AT110" s="228" t="s">
        <v>173</v>
      </c>
      <c r="AU110" s="228" t="s">
        <v>82</v>
      </c>
      <c r="AV110" s="12" t="s">
        <v>82</v>
      </c>
      <c r="AW110" s="12" t="s">
        <v>36</v>
      </c>
      <c r="AX110" s="12" t="s">
        <v>80</v>
      </c>
      <c r="AY110" s="228" t="s">
        <v>162</v>
      </c>
    </row>
    <row r="111" spans="2:65" s="1" customFormat="1" ht="20.45" customHeight="1">
      <c r="B111" s="40"/>
      <c r="C111" s="192" t="s">
        <v>250</v>
      </c>
      <c r="D111" s="192" t="s">
        <v>164</v>
      </c>
      <c r="E111" s="193" t="s">
        <v>1375</v>
      </c>
      <c r="F111" s="194" t="s">
        <v>1376</v>
      </c>
      <c r="G111" s="195" t="s">
        <v>1327</v>
      </c>
      <c r="H111" s="196">
        <v>1</v>
      </c>
      <c r="I111" s="197"/>
      <c r="J111" s="198">
        <f>ROUND(I111*H111,2)</f>
        <v>0</v>
      </c>
      <c r="K111" s="194" t="s">
        <v>21</v>
      </c>
      <c r="L111" s="60"/>
      <c r="M111" s="199" t="s">
        <v>21</v>
      </c>
      <c r="N111" s="200" t="s">
        <v>43</v>
      </c>
      <c r="O111" s="41"/>
      <c r="P111" s="201">
        <f>O111*H111</f>
        <v>0</v>
      </c>
      <c r="Q111" s="201">
        <v>0</v>
      </c>
      <c r="R111" s="201">
        <f>Q111*H111</f>
        <v>0</v>
      </c>
      <c r="S111" s="201">
        <v>0</v>
      </c>
      <c r="T111" s="202">
        <f>S111*H111</f>
        <v>0</v>
      </c>
      <c r="AR111" s="23" t="s">
        <v>1328</v>
      </c>
      <c r="AT111" s="23" t="s">
        <v>164</v>
      </c>
      <c r="AU111" s="23" t="s">
        <v>82</v>
      </c>
      <c r="AY111" s="23" t="s">
        <v>162</v>
      </c>
      <c r="BE111" s="203">
        <f>IF(N111="základní",J111,0)</f>
        <v>0</v>
      </c>
      <c r="BF111" s="203">
        <f>IF(N111="snížená",J111,0)</f>
        <v>0</v>
      </c>
      <c r="BG111" s="203">
        <f>IF(N111="zákl. přenesená",J111,0)</f>
        <v>0</v>
      </c>
      <c r="BH111" s="203">
        <f>IF(N111="sníž. přenesená",J111,0)</f>
        <v>0</v>
      </c>
      <c r="BI111" s="203">
        <f>IF(N111="nulová",J111,0)</f>
        <v>0</v>
      </c>
      <c r="BJ111" s="23" t="s">
        <v>80</v>
      </c>
      <c r="BK111" s="203">
        <f>ROUND(I111*H111,2)</f>
        <v>0</v>
      </c>
      <c r="BL111" s="23" t="s">
        <v>1328</v>
      </c>
      <c r="BM111" s="23" t="s">
        <v>1443</v>
      </c>
    </row>
    <row r="112" spans="2:65" s="12" customFormat="1">
      <c r="B112" s="218"/>
      <c r="C112" s="219"/>
      <c r="D112" s="231" t="s">
        <v>173</v>
      </c>
      <c r="E112" s="258" t="s">
        <v>21</v>
      </c>
      <c r="F112" s="259" t="s">
        <v>80</v>
      </c>
      <c r="G112" s="219"/>
      <c r="H112" s="260">
        <v>1</v>
      </c>
      <c r="I112" s="223"/>
      <c r="J112" s="219"/>
      <c r="K112" s="219"/>
      <c r="L112" s="224"/>
      <c r="M112" s="225"/>
      <c r="N112" s="226"/>
      <c r="O112" s="226"/>
      <c r="P112" s="226"/>
      <c r="Q112" s="226"/>
      <c r="R112" s="226"/>
      <c r="S112" s="226"/>
      <c r="T112" s="227"/>
      <c r="AT112" s="228" t="s">
        <v>173</v>
      </c>
      <c r="AU112" s="228" t="s">
        <v>82</v>
      </c>
      <c r="AV112" s="12" t="s">
        <v>82</v>
      </c>
      <c r="AW112" s="12" t="s">
        <v>36</v>
      </c>
      <c r="AX112" s="12" t="s">
        <v>80</v>
      </c>
      <c r="AY112" s="228" t="s">
        <v>162</v>
      </c>
    </row>
    <row r="113" spans="2:65" s="1" customFormat="1" ht="28.9" customHeight="1">
      <c r="B113" s="40"/>
      <c r="C113" s="192" t="s">
        <v>257</v>
      </c>
      <c r="D113" s="192" t="s">
        <v>164</v>
      </c>
      <c r="E113" s="193" t="s">
        <v>1378</v>
      </c>
      <c r="F113" s="194" t="s">
        <v>1379</v>
      </c>
      <c r="G113" s="195" t="s">
        <v>1327</v>
      </c>
      <c r="H113" s="196">
        <v>1</v>
      </c>
      <c r="I113" s="197"/>
      <c r="J113" s="198">
        <f>ROUND(I113*H113,2)</f>
        <v>0</v>
      </c>
      <c r="K113" s="194" t="s">
        <v>21</v>
      </c>
      <c r="L113" s="60"/>
      <c r="M113" s="199" t="s">
        <v>21</v>
      </c>
      <c r="N113" s="200" t="s">
        <v>43</v>
      </c>
      <c r="O113" s="41"/>
      <c r="P113" s="201">
        <f>O113*H113</f>
        <v>0</v>
      </c>
      <c r="Q113" s="201">
        <v>0</v>
      </c>
      <c r="R113" s="201">
        <f>Q113*H113</f>
        <v>0</v>
      </c>
      <c r="S113" s="201">
        <v>0</v>
      </c>
      <c r="T113" s="202">
        <f>S113*H113</f>
        <v>0</v>
      </c>
      <c r="AR113" s="23" t="s">
        <v>1328</v>
      </c>
      <c r="AT113" s="23" t="s">
        <v>164</v>
      </c>
      <c r="AU113" s="23" t="s">
        <v>82</v>
      </c>
      <c r="AY113" s="23" t="s">
        <v>162</v>
      </c>
      <c r="BE113" s="203">
        <f>IF(N113="základní",J113,0)</f>
        <v>0</v>
      </c>
      <c r="BF113" s="203">
        <f>IF(N113="snížená",J113,0)</f>
        <v>0</v>
      </c>
      <c r="BG113" s="203">
        <f>IF(N113="zákl. přenesená",J113,0)</f>
        <v>0</v>
      </c>
      <c r="BH113" s="203">
        <f>IF(N113="sníž. přenesená",J113,0)</f>
        <v>0</v>
      </c>
      <c r="BI113" s="203">
        <f>IF(N113="nulová",J113,0)</f>
        <v>0</v>
      </c>
      <c r="BJ113" s="23" t="s">
        <v>80</v>
      </c>
      <c r="BK113" s="203">
        <f>ROUND(I113*H113,2)</f>
        <v>0</v>
      </c>
      <c r="BL113" s="23" t="s">
        <v>1328</v>
      </c>
      <c r="BM113" s="23" t="s">
        <v>1444</v>
      </c>
    </row>
    <row r="114" spans="2:65" s="12" customFormat="1">
      <c r="B114" s="218"/>
      <c r="C114" s="219"/>
      <c r="D114" s="231" t="s">
        <v>173</v>
      </c>
      <c r="E114" s="258" t="s">
        <v>21</v>
      </c>
      <c r="F114" s="259" t="s">
        <v>80</v>
      </c>
      <c r="G114" s="219"/>
      <c r="H114" s="260">
        <v>1</v>
      </c>
      <c r="I114" s="223"/>
      <c r="J114" s="219"/>
      <c r="K114" s="219"/>
      <c r="L114" s="224"/>
      <c r="M114" s="225"/>
      <c r="N114" s="226"/>
      <c r="O114" s="226"/>
      <c r="P114" s="226"/>
      <c r="Q114" s="226"/>
      <c r="R114" s="226"/>
      <c r="S114" s="226"/>
      <c r="T114" s="227"/>
      <c r="AT114" s="228" t="s">
        <v>173</v>
      </c>
      <c r="AU114" s="228" t="s">
        <v>82</v>
      </c>
      <c r="AV114" s="12" t="s">
        <v>82</v>
      </c>
      <c r="AW114" s="12" t="s">
        <v>36</v>
      </c>
      <c r="AX114" s="12" t="s">
        <v>80</v>
      </c>
      <c r="AY114" s="228" t="s">
        <v>162</v>
      </c>
    </row>
    <row r="115" spans="2:65" s="1" customFormat="1" ht="20.45" customHeight="1">
      <c r="B115" s="40"/>
      <c r="C115" s="192" t="s">
        <v>263</v>
      </c>
      <c r="D115" s="192" t="s">
        <v>164</v>
      </c>
      <c r="E115" s="193" t="s">
        <v>1381</v>
      </c>
      <c r="F115" s="194" t="s">
        <v>1382</v>
      </c>
      <c r="G115" s="195" t="s">
        <v>1327</v>
      </c>
      <c r="H115" s="196">
        <v>1</v>
      </c>
      <c r="I115" s="197"/>
      <c r="J115" s="198">
        <f>ROUND(I115*H115,2)</f>
        <v>0</v>
      </c>
      <c r="K115" s="194" t="s">
        <v>21</v>
      </c>
      <c r="L115" s="60"/>
      <c r="M115" s="199" t="s">
        <v>21</v>
      </c>
      <c r="N115" s="200" t="s">
        <v>43</v>
      </c>
      <c r="O115" s="41"/>
      <c r="P115" s="201">
        <f>O115*H115</f>
        <v>0</v>
      </c>
      <c r="Q115" s="201">
        <v>0</v>
      </c>
      <c r="R115" s="201">
        <f>Q115*H115</f>
        <v>0</v>
      </c>
      <c r="S115" s="201">
        <v>0</v>
      </c>
      <c r="T115" s="202">
        <f>S115*H115</f>
        <v>0</v>
      </c>
      <c r="AR115" s="23" t="s">
        <v>1328</v>
      </c>
      <c r="AT115" s="23" t="s">
        <v>164</v>
      </c>
      <c r="AU115" s="23" t="s">
        <v>82</v>
      </c>
      <c r="AY115" s="23" t="s">
        <v>162</v>
      </c>
      <c r="BE115" s="203">
        <f>IF(N115="základní",J115,0)</f>
        <v>0</v>
      </c>
      <c r="BF115" s="203">
        <f>IF(N115="snížená",J115,0)</f>
        <v>0</v>
      </c>
      <c r="BG115" s="203">
        <f>IF(N115="zákl. přenesená",J115,0)</f>
        <v>0</v>
      </c>
      <c r="BH115" s="203">
        <f>IF(N115="sníž. přenesená",J115,0)</f>
        <v>0</v>
      </c>
      <c r="BI115" s="203">
        <f>IF(N115="nulová",J115,0)</f>
        <v>0</v>
      </c>
      <c r="BJ115" s="23" t="s">
        <v>80</v>
      </c>
      <c r="BK115" s="203">
        <f>ROUND(I115*H115,2)</f>
        <v>0</v>
      </c>
      <c r="BL115" s="23" t="s">
        <v>1328</v>
      </c>
      <c r="BM115" s="23" t="s">
        <v>1445</v>
      </c>
    </row>
    <row r="116" spans="2:65" s="12" customFormat="1">
      <c r="B116" s="218"/>
      <c r="C116" s="219"/>
      <c r="D116" s="204" t="s">
        <v>173</v>
      </c>
      <c r="E116" s="220" t="s">
        <v>21</v>
      </c>
      <c r="F116" s="221" t="s">
        <v>80</v>
      </c>
      <c r="G116" s="219"/>
      <c r="H116" s="222">
        <v>1</v>
      </c>
      <c r="I116" s="223"/>
      <c r="J116" s="219"/>
      <c r="K116" s="219"/>
      <c r="L116" s="224"/>
      <c r="M116" s="261"/>
      <c r="N116" s="262"/>
      <c r="O116" s="262"/>
      <c r="P116" s="262"/>
      <c r="Q116" s="262"/>
      <c r="R116" s="262"/>
      <c r="S116" s="262"/>
      <c r="T116" s="263"/>
      <c r="AT116" s="228" t="s">
        <v>173</v>
      </c>
      <c r="AU116" s="228" t="s">
        <v>82</v>
      </c>
      <c r="AV116" s="12" t="s">
        <v>82</v>
      </c>
      <c r="AW116" s="12" t="s">
        <v>36</v>
      </c>
      <c r="AX116" s="12" t="s">
        <v>80</v>
      </c>
      <c r="AY116" s="228" t="s">
        <v>162</v>
      </c>
    </row>
    <row r="117" spans="2:65" s="1" customFormat="1" ht="6.95" customHeight="1">
      <c r="B117" s="55"/>
      <c r="C117" s="56"/>
      <c r="D117" s="56"/>
      <c r="E117" s="56"/>
      <c r="F117" s="56"/>
      <c r="G117" s="56"/>
      <c r="H117" s="56"/>
      <c r="I117" s="138"/>
      <c r="J117" s="56"/>
      <c r="K117" s="56"/>
      <c r="L117" s="60"/>
    </row>
  </sheetData>
  <sheetProtection password="CC35" sheet="1" objects="1" scenarios="1" formatCells="0" formatColumns="0" formatRows="0" sort="0" autoFilter="0"/>
  <autoFilter ref="C80:K116"/>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5"/>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118</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1446</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ROUND(J82,2)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ROUND(SUM(BE82:BE124), 2)</f>
        <v>0</v>
      </c>
      <c r="G30" s="41"/>
      <c r="H30" s="41"/>
      <c r="I30" s="130">
        <v>0.21</v>
      </c>
      <c r="J30" s="129">
        <f>ROUND(ROUND((SUM(BE82:BE124)), 2)*I30, 2)</f>
        <v>0</v>
      </c>
      <c r="K30" s="44"/>
    </row>
    <row r="31" spans="2:11" s="1" customFormat="1" ht="14.45" customHeight="1">
      <c r="B31" s="40"/>
      <c r="C31" s="41"/>
      <c r="D31" s="41"/>
      <c r="E31" s="48" t="s">
        <v>44</v>
      </c>
      <c r="F31" s="129">
        <f>ROUND(SUM(BF82:BF124), 2)</f>
        <v>0</v>
      </c>
      <c r="G31" s="41"/>
      <c r="H31" s="41"/>
      <c r="I31" s="130">
        <v>0.15</v>
      </c>
      <c r="J31" s="129">
        <f>ROUND(ROUND((SUM(BF82:BF124)), 2)*I31, 2)</f>
        <v>0</v>
      </c>
      <c r="K31" s="44"/>
    </row>
    <row r="32" spans="2:11" s="1" customFormat="1" ht="14.45" hidden="1" customHeight="1">
      <c r="B32" s="40"/>
      <c r="C32" s="41"/>
      <c r="D32" s="41"/>
      <c r="E32" s="48" t="s">
        <v>45</v>
      </c>
      <c r="F32" s="129">
        <f>ROUND(SUM(BG82:BG124), 2)</f>
        <v>0</v>
      </c>
      <c r="G32" s="41"/>
      <c r="H32" s="41"/>
      <c r="I32" s="130">
        <v>0.21</v>
      </c>
      <c r="J32" s="129">
        <v>0</v>
      </c>
      <c r="K32" s="44"/>
    </row>
    <row r="33" spans="2:11" s="1" customFormat="1" ht="14.45" hidden="1" customHeight="1">
      <c r="B33" s="40"/>
      <c r="C33" s="41"/>
      <c r="D33" s="41"/>
      <c r="E33" s="48" t="s">
        <v>46</v>
      </c>
      <c r="F33" s="129">
        <f>ROUND(SUM(BH82:BH124), 2)</f>
        <v>0</v>
      </c>
      <c r="G33" s="41"/>
      <c r="H33" s="41"/>
      <c r="I33" s="130">
        <v>0.15</v>
      </c>
      <c r="J33" s="129">
        <v>0</v>
      </c>
      <c r="K33" s="44"/>
    </row>
    <row r="34" spans="2:11" s="1" customFormat="1" ht="14.45" hidden="1" customHeight="1">
      <c r="B34" s="40"/>
      <c r="C34" s="41"/>
      <c r="D34" s="41"/>
      <c r="E34" s="48" t="s">
        <v>47</v>
      </c>
      <c r="F34" s="129">
        <f>ROUND(SUM(BI82:BI124),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VRN 06 - Vedlejší rozpočtové náklady SO 06</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J82</f>
        <v>0</v>
      </c>
      <c r="K56" s="44"/>
      <c r="AU56" s="23" t="s">
        <v>134</v>
      </c>
    </row>
    <row r="57" spans="2:47" s="7" customFormat="1" ht="24.95" customHeight="1">
      <c r="B57" s="148"/>
      <c r="C57" s="149"/>
      <c r="D57" s="150" t="s">
        <v>1315</v>
      </c>
      <c r="E57" s="151"/>
      <c r="F57" s="151"/>
      <c r="G57" s="151"/>
      <c r="H57" s="151"/>
      <c r="I57" s="152"/>
      <c r="J57" s="153">
        <f>J83</f>
        <v>0</v>
      </c>
      <c r="K57" s="154"/>
    </row>
    <row r="58" spans="2:47" s="8" customFormat="1" ht="19.899999999999999" customHeight="1">
      <c r="B58" s="155"/>
      <c r="C58" s="156"/>
      <c r="D58" s="157" t="s">
        <v>1316</v>
      </c>
      <c r="E58" s="158"/>
      <c r="F58" s="158"/>
      <c r="G58" s="158"/>
      <c r="H58" s="158"/>
      <c r="I58" s="159"/>
      <c r="J58" s="160">
        <f>J84</f>
        <v>0</v>
      </c>
      <c r="K58" s="161"/>
    </row>
    <row r="59" spans="2:47" s="8" customFormat="1" ht="19.899999999999999" customHeight="1">
      <c r="B59" s="155"/>
      <c r="C59" s="156"/>
      <c r="D59" s="157" t="s">
        <v>1317</v>
      </c>
      <c r="E59" s="158"/>
      <c r="F59" s="158"/>
      <c r="G59" s="158"/>
      <c r="H59" s="158"/>
      <c r="I59" s="159"/>
      <c r="J59" s="160">
        <f>J94</f>
        <v>0</v>
      </c>
      <c r="K59" s="161"/>
    </row>
    <row r="60" spans="2:47" s="8" customFormat="1" ht="19.899999999999999" customHeight="1">
      <c r="B60" s="155"/>
      <c r="C60" s="156"/>
      <c r="D60" s="157" t="s">
        <v>1318</v>
      </c>
      <c r="E60" s="158"/>
      <c r="F60" s="158"/>
      <c r="G60" s="158"/>
      <c r="H60" s="158"/>
      <c r="I60" s="159"/>
      <c r="J60" s="160">
        <f>J106</f>
        <v>0</v>
      </c>
      <c r="K60" s="161"/>
    </row>
    <row r="61" spans="2:47" s="8" customFormat="1" ht="19.899999999999999" customHeight="1">
      <c r="B61" s="155"/>
      <c r="C61" s="156"/>
      <c r="D61" s="157" t="s">
        <v>1319</v>
      </c>
      <c r="E61" s="158"/>
      <c r="F61" s="158"/>
      <c r="G61" s="158"/>
      <c r="H61" s="158"/>
      <c r="I61" s="159"/>
      <c r="J61" s="160">
        <f>J109</f>
        <v>0</v>
      </c>
      <c r="K61" s="161"/>
    </row>
    <row r="62" spans="2:47" s="8" customFormat="1" ht="19.899999999999999" customHeight="1">
      <c r="B62" s="155"/>
      <c r="C62" s="156"/>
      <c r="D62" s="157" t="s">
        <v>1320</v>
      </c>
      <c r="E62" s="158"/>
      <c r="F62" s="158"/>
      <c r="G62" s="158"/>
      <c r="H62" s="158"/>
      <c r="I62" s="159"/>
      <c r="J62" s="160">
        <f>J114</f>
        <v>0</v>
      </c>
      <c r="K62" s="161"/>
    </row>
    <row r="63" spans="2:47" s="1" customFormat="1" ht="21.75" customHeight="1">
      <c r="B63" s="40"/>
      <c r="C63" s="41"/>
      <c r="D63" s="41"/>
      <c r="E63" s="41"/>
      <c r="F63" s="41"/>
      <c r="G63" s="41"/>
      <c r="H63" s="41"/>
      <c r="I63" s="117"/>
      <c r="J63" s="41"/>
      <c r="K63" s="44"/>
    </row>
    <row r="64" spans="2:47" s="1" customFormat="1" ht="6.95" customHeight="1">
      <c r="B64" s="55"/>
      <c r="C64" s="56"/>
      <c r="D64" s="56"/>
      <c r="E64" s="56"/>
      <c r="F64" s="56"/>
      <c r="G64" s="56"/>
      <c r="H64" s="56"/>
      <c r="I64" s="138"/>
      <c r="J64" s="56"/>
      <c r="K64" s="57"/>
    </row>
    <row r="68" spans="2:12" s="1" customFormat="1" ht="6.95" customHeight="1">
      <c r="B68" s="58"/>
      <c r="C68" s="59"/>
      <c r="D68" s="59"/>
      <c r="E68" s="59"/>
      <c r="F68" s="59"/>
      <c r="G68" s="59"/>
      <c r="H68" s="59"/>
      <c r="I68" s="141"/>
      <c r="J68" s="59"/>
      <c r="K68" s="59"/>
      <c r="L68" s="60"/>
    </row>
    <row r="69" spans="2:12" s="1" customFormat="1" ht="36.950000000000003" customHeight="1">
      <c r="B69" s="40"/>
      <c r="C69" s="61" t="s">
        <v>146</v>
      </c>
      <c r="D69" s="62"/>
      <c r="E69" s="62"/>
      <c r="F69" s="62"/>
      <c r="G69" s="62"/>
      <c r="H69" s="62"/>
      <c r="I69" s="162"/>
      <c r="J69" s="62"/>
      <c r="K69" s="62"/>
      <c r="L69" s="60"/>
    </row>
    <row r="70" spans="2:12" s="1" customFormat="1" ht="6.95" customHeight="1">
      <c r="B70" s="40"/>
      <c r="C70" s="62"/>
      <c r="D70" s="62"/>
      <c r="E70" s="62"/>
      <c r="F70" s="62"/>
      <c r="G70" s="62"/>
      <c r="H70" s="62"/>
      <c r="I70" s="162"/>
      <c r="J70" s="62"/>
      <c r="K70" s="62"/>
      <c r="L70" s="60"/>
    </row>
    <row r="71" spans="2:12" s="1" customFormat="1" ht="14.45" customHeight="1">
      <c r="B71" s="40"/>
      <c r="C71" s="64" t="s">
        <v>18</v>
      </c>
      <c r="D71" s="62"/>
      <c r="E71" s="62"/>
      <c r="F71" s="62"/>
      <c r="G71" s="62"/>
      <c r="H71" s="62"/>
      <c r="I71" s="162"/>
      <c r="J71" s="62"/>
      <c r="K71" s="62"/>
      <c r="L71" s="60"/>
    </row>
    <row r="72" spans="2:12" s="1" customFormat="1" ht="20.45" customHeight="1">
      <c r="B72" s="40"/>
      <c r="C72" s="62"/>
      <c r="D72" s="62"/>
      <c r="E72" s="381" t="str">
        <f>E7</f>
        <v>Desná, Loučná - Kouty nad Desnou, oprava kamenných stupňů</v>
      </c>
      <c r="F72" s="382"/>
      <c r="G72" s="382"/>
      <c r="H72" s="382"/>
      <c r="I72" s="162"/>
      <c r="J72" s="62"/>
      <c r="K72" s="62"/>
      <c r="L72" s="60"/>
    </row>
    <row r="73" spans="2:12" s="1" customFormat="1" ht="14.45" customHeight="1">
      <c r="B73" s="40"/>
      <c r="C73" s="64" t="s">
        <v>128</v>
      </c>
      <c r="D73" s="62"/>
      <c r="E73" s="62"/>
      <c r="F73" s="62"/>
      <c r="G73" s="62"/>
      <c r="H73" s="62"/>
      <c r="I73" s="162"/>
      <c r="J73" s="62"/>
      <c r="K73" s="62"/>
      <c r="L73" s="60"/>
    </row>
    <row r="74" spans="2:12" s="1" customFormat="1" ht="22.15" customHeight="1">
      <c r="B74" s="40"/>
      <c r="C74" s="62"/>
      <c r="D74" s="62"/>
      <c r="E74" s="349" t="str">
        <f>E9</f>
        <v>VRN 06 - Vedlejší rozpočtové náklady SO 06</v>
      </c>
      <c r="F74" s="383"/>
      <c r="G74" s="383"/>
      <c r="H74" s="383"/>
      <c r="I74" s="162"/>
      <c r="J74" s="62"/>
      <c r="K74" s="62"/>
      <c r="L74" s="60"/>
    </row>
    <row r="75" spans="2:12" s="1" customFormat="1" ht="6.95" customHeight="1">
      <c r="B75" s="40"/>
      <c r="C75" s="62"/>
      <c r="D75" s="62"/>
      <c r="E75" s="62"/>
      <c r="F75" s="62"/>
      <c r="G75" s="62"/>
      <c r="H75" s="62"/>
      <c r="I75" s="162"/>
      <c r="J75" s="62"/>
      <c r="K75" s="62"/>
      <c r="L75" s="60"/>
    </row>
    <row r="76" spans="2:12" s="1" customFormat="1" ht="18" customHeight="1">
      <c r="B76" s="40"/>
      <c r="C76" s="64" t="s">
        <v>23</v>
      </c>
      <c r="D76" s="62"/>
      <c r="E76" s="62"/>
      <c r="F76" s="163" t="str">
        <f>F12</f>
        <v>Kouty nad Desnou, Rejhotice</v>
      </c>
      <c r="G76" s="62"/>
      <c r="H76" s="62"/>
      <c r="I76" s="164" t="s">
        <v>25</v>
      </c>
      <c r="J76" s="72" t="str">
        <f>IF(J12="","",J12)</f>
        <v>25. 9. 2017</v>
      </c>
      <c r="K76" s="62"/>
      <c r="L76" s="60"/>
    </row>
    <row r="77" spans="2:12" s="1" customFormat="1" ht="6.95" customHeight="1">
      <c r="B77" s="40"/>
      <c r="C77" s="62"/>
      <c r="D77" s="62"/>
      <c r="E77" s="62"/>
      <c r="F77" s="62"/>
      <c r="G77" s="62"/>
      <c r="H77" s="62"/>
      <c r="I77" s="162"/>
      <c r="J77" s="62"/>
      <c r="K77" s="62"/>
      <c r="L77" s="60"/>
    </row>
    <row r="78" spans="2:12" s="1" customFormat="1" ht="15">
      <c r="B78" s="40"/>
      <c r="C78" s="64" t="s">
        <v>27</v>
      </c>
      <c r="D78" s="62"/>
      <c r="E78" s="62"/>
      <c r="F78" s="163" t="str">
        <f>E15</f>
        <v xml:space="preserve"> </v>
      </c>
      <c r="G78" s="62"/>
      <c r="H78" s="62"/>
      <c r="I78" s="164" t="s">
        <v>33</v>
      </c>
      <c r="J78" s="163" t="str">
        <f>E21</f>
        <v>AGPOL s.r.o., Jungmannova 153/12, 77900 Olomouc</v>
      </c>
      <c r="K78" s="62"/>
      <c r="L78" s="60"/>
    </row>
    <row r="79" spans="2:12" s="1" customFormat="1" ht="14.45" customHeight="1">
      <c r="B79" s="40"/>
      <c r="C79" s="64" t="s">
        <v>31</v>
      </c>
      <c r="D79" s="62"/>
      <c r="E79" s="62"/>
      <c r="F79" s="163" t="str">
        <f>IF(E18="","",E18)</f>
        <v/>
      </c>
      <c r="G79" s="62"/>
      <c r="H79" s="62"/>
      <c r="I79" s="162"/>
      <c r="J79" s="62"/>
      <c r="K79" s="62"/>
      <c r="L79" s="60"/>
    </row>
    <row r="80" spans="2:12" s="1" customFormat="1" ht="10.35" customHeight="1">
      <c r="B80" s="40"/>
      <c r="C80" s="62"/>
      <c r="D80" s="62"/>
      <c r="E80" s="62"/>
      <c r="F80" s="62"/>
      <c r="G80" s="62"/>
      <c r="H80" s="62"/>
      <c r="I80" s="162"/>
      <c r="J80" s="62"/>
      <c r="K80" s="62"/>
      <c r="L80" s="60"/>
    </row>
    <row r="81" spans="2:65" s="9" customFormat="1" ht="29.25" customHeight="1">
      <c r="B81" s="165"/>
      <c r="C81" s="166" t="s">
        <v>147</v>
      </c>
      <c r="D81" s="167" t="s">
        <v>57</v>
      </c>
      <c r="E81" s="167" t="s">
        <v>53</v>
      </c>
      <c r="F81" s="167" t="s">
        <v>148</v>
      </c>
      <c r="G81" s="167" t="s">
        <v>149</v>
      </c>
      <c r="H81" s="167" t="s">
        <v>150</v>
      </c>
      <c r="I81" s="168" t="s">
        <v>151</v>
      </c>
      <c r="J81" s="167" t="s">
        <v>132</v>
      </c>
      <c r="K81" s="169" t="s">
        <v>152</v>
      </c>
      <c r="L81" s="170"/>
      <c r="M81" s="80" t="s">
        <v>153</v>
      </c>
      <c r="N81" s="81" t="s">
        <v>42</v>
      </c>
      <c r="O81" s="81" t="s">
        <v>154</v>
      </c>
      <c r="P81" s="81" t="s">
        <v>155</v>
      </c>
      <c r="Q81" s="81" t="s">
        <v>156</v>
      </c>
      <c r="R81" s="81" t="s">
        <v>157</v>
      </c>
      <c r="S81" s="81" t="s">
        <v>158</v>
      </c>
      <c r="T81" s="82" t="s">
        <v>159</v>
      </c>
    </row>
    <row r="82" spans="2:65" s="1" customFormat="1" ht="29.25" customHeight="1">
      <c r="B82" s="40"/>
      <c r="C82" s="86" t="s">
        <v>133</v>
      </c>
      <c r="D82" s="62"/>
      <c r="E82" s="62"/>
      <c r="F82" s="62"/>
      <c r="G82" s="62"/>
      <c r="H82" s="62"/>
      <c r="I82" s="162"/>
      <c r="J82" s="171">
        <f>BK82</f>
        <v>0</v>
      </c>
      <c r="K82" s="62"/>
      <c r="L82" s="60"/>
      <c r="M82" s="83"/>
      <c r="N82" s="84"/>
      <c r="O82" s="84"/>
      <c r="P82" s="172">
        <f>P83</f>
        <v>0</v>
      </c>
      <c r="Q82" s="84"/>
      <c r="R82" s="172">
        <f>R83</f>
        <v>0</v>
      </c>
      <c r="S82" s="84"/>
      <c r="T82" s="173">
        <f>T83</f>
        <v>0</v>
      </c>
      <c r="AT82" s="23" t="s">
        <v>71</v>
      </c>
      <c r="AU82" s="23" t="s">
        <v>134</v>
      </c>
      <c r="BK82" s="174">
        <f>BK83</f>
        <v>0</v>
      </c>
    </row>
    <row r="83" spans="2:65" s="10" customFormat="1" ht="37.35" customHeight="1">
      <c r="B83" s="175"/>
      <c r="C83" s="176"/>
      <c r="D83" s="177" t="s">
        <v>71</v>
      </c>
      <c r="E83" s="178" t="s">
        <v>1321</v>
      </c>
      <c r="F83" s="178" t="s">
        <v>1322</v>
      </c>
      <c r="G83" s="176"/>
      <c r="H83" s="176"/>
      <c r="I83" s="179"/>
      <c r="J83" s="180">
        <f>BK83</f>
        <v>0</v>
      </c>
      <c r="K83" s="176"/>
      <c r="L83" s="181"/>
      <c r="M83" s="182"/>
      <c r="N83" s="183"/>
      <c r="O83" s="183"/>
      <c r="P83" s="184">
        <f>P84+P94+P106+P109+P114</f>
        <v>0</v>
      </c>
      <c r="Q83" s="183"/>
      <c r="R83" s="184">
        <f>R84+R94+R106+R109+R114</f>
        <v>0</v>
      </c>
      <c r="S83" s="183"/>
      <c r="T83" s="185">
        <f>T84+T94+T106+T109+T114</f>
        <v>0</v>
      </c>
      <c r="AR83" s="186" t="s">
        <v>196</v>
      </c>
      <c r="AT83" s="187" t="s">
        <v>71</v>
      </c>
      <c r="AU83" s="187" t="s">
        <v>72</v>
      </c>
      <c r="AY83" s="186" t="s">
        <v>162</v>
      </c>
      <c r="BK83" s="188">
        <f>BK84+BK94+BK106+BK109+BK114</f>
        <v>0</v>
      </c>
    </row>
    <row r="84" spans="2:65" s="10" customFormat="1" ht="19.899999999999999" customHeight="1">
      <c r="B84" s="175"/>
      <c r="C84" s="176"/>
      <c r="D84" s="189" t="s">
        <v>71</v>
      </c>
      <c r="E84" s="190" t="s">
        <v>1323</v>
      </c>
      <c r="F84" s="190" t="s">
        <v>1324</v>
      </c>
      <c r="G84" s="176"/>
      <c r="H84" s="176"/>
      <c r="I84" s="179"/>
      <c r="J84" s="191">
        <f>BK84</f>
        <v>0</v>
      </c>
      <c r="K84" s="176"/>
      <c r="L84" s="181"/>
      <c r="M84" s="182"/>
      <c r="N84" s="183"/>
      <c r="O84" s="183"/>
      <c r="P84" s="184">
        <f>SUM(P85:P93)</f>
        <v>0</v>
      </c>
      <c r="Q84" s="183"/>
      <c r="R84" s="184">
        <f>SUM(R85:R93)</f>
        <v>0</v>
      </c>
      <c r="S84" s="183"/>
      <c r="T84" s="185">
        <f>SUM(T85:T93)</f>
        <v>0</v>
      </c>
      <c r="AR84" s="186" t="s">
        <v>196</v>
      </c>
      <c r="AT84" s="187" t="s">
        <v>71</v>
      </c>
      <c r="AU84" s="187" t="s">
        <v>80</v>
      </c>
      <c r="AY84" s="186" t="s">
        <v>162</v>
      </c>
      <c r="BK84" s="188">
        <f>SUM(BK85:BK93)</f>
        <v>0</v>
      </c>
    </row>
    <row r="85" spans="2:65" s="1" customFormat="1" ht="20.45" customHeight="1">
      <c r="B85" s="40"/>
      <c r="C85" s="192" t="s">
        <v>80</v>
      </c>
      <c r="D85" s="192" t="s">
        <v>164</v>
      </c>
      <c r="E85" s="193" t="s">
        <v>1325</v>
      </c>
      <c r="F85" s="194" t="s">
        <v>1326</v>
      </c>
      <c r="G85" s="195" t="s">
        <v>1327</v>
      </c>
      <c r="H85" s="196">
        <v>1</v>
      </c>
      <c r="I85" s="197"/>
      <c r="J85" s="198">
        <f>ROUND(I85*H85,2)</f>
        <v>0</v>
      </c>
      <c r="K85" s="194" t="s">
        <v>21</v>
      </c>
      <c r="L85" s="60"/>
      <c r="M85" s="199" t="s">
        <v>21</v>
      </c>
      <c r="N85" s="200" t="s">
        <v>43</v>
      </c>
      <c r="O85" s="41"/>
      <c r="P85" s="201">
        <f>O85*H85</f>
        <v>0</v>
      </c>
      <c r="Q85" s="201">
        <v>0</v>
      </c>
      <c r="R85" s="201">
        <f>Q85*H85</f>
        <v>0</v>
      </c>
      <c r="S85" s="201">
        <v>0</v>
      </c>
      <c r="T85" s="202">
        <f>S85*H85</f>
        <v>0</v>
      </c>
      <c r="AR85" s="23" t="s">
        <v>1328</v>
      </c>
      <c r="AT85" s="23" t="s">
        <v>164</v>
      </c>
      <c r="AU85" s="23" t="s">
        <v>82</v>
      </c>
      <c r="AY85" s="23" t="s">
        <v>162</v>
      </c>
      <c r="BE85" s="203">
        <f>IF(N85="základní",J85,0)</f>
        <v>0</v>
      </c>
      <c r="BF85" s="203">
        <f>IF(N85="snížená",J85,0)</f>
        <v>0</v>
      </c>
      <c r="BG85" s="203">
        <f>IF(N85="zákl. přenesená",J85,0)</f>
        <v>0</v>
      </c>
      <c r="BH85" s="203">
        <f>IF(N85="sníž. přenesená",J85,0)</f>
        <v>0</v>
      </c>
      <c r="BI85" s="203">
        <f>IF(N85="nulová",J85,0)</f>
        <v>0</v>
      </c>
      <c r="BJ85" s="23" t="s">
        <v>80</v>
      </c>
      <c r="BK85" s="203">
        <f>ROUND(I85*H85,2)</f>
        <v>0</v>
      </c>
      <c r="BL85" s="23" t="s">
        <v>1328</v>
      </c>
      <c r="BM85" s="23" t="s">
        <v>1447</v>
      </c>
    </row>
    <row r="86" spans="2:65" s="12" customFormat="1">
      <c r="B86" s="218"/>
      <c r="C86" s="219"/>
      <c r="D86" s="231" t="s">
        <v>173</v>
      </c>
      <c r="E86" s="258" t="s">
        <v>21</v>
      </c>
      <c r="F86" s="259" t="s">
        <v>80</v>
      </c>
      <c r="G86" s="219"/>
      <c r="H86" s="260">
        <v>1</v>
      </c>
      <c r="I86" s="223"/>
      <c r="J86" s="219"/>
      <c r="K86" s="219"/>
      <c r="L86" s="224"/>
      <c r="M86" s="225"/>
      <c r="N86" s="226"/>
      <c r="O86" s="226"/>
      <c r="P86" s="226"/>
      <c r="Q86" s="226"/>
      <c r="R86" s="226"/>
      <c r="S86" s="226"/>
      <c r="T86" s="227"/>
      <c r="AT86" s="228" t="s">
        <v>173</v>
      </c>
      <c r="AU86" s="228" t="s">
        <v>82</v>
      </c>
      <c r="AV86" s="12" t="s">
        <v>82</v>
      </c>
      <c r="AW86" s="12" t="s">
        <v>36</v>
      </c>
      <c r="AX86" s="12" t="s">
        <v>80</v>
      </c>
      <c r="AY86" s="228" t="s">
        <v>162</v>
      </c>
    </row>
    <row r="87" spans="2:65" s="1" customFormat="1" ht="20.45" customHeight="1">
      <c r="B87" s="40"/>
      <c r="C87" s="192" t="s">
        <v>82</v>
      </c>
      <c r="D87" s="192" t="s">
        <v>164</v>
      </c>
      <c r="E87" s="193" t="s">
        <v>1330</v>
      </c>
      <c r="F87" s="194" t="s">
        <v>1331</v>
      </c>
      <c r="G87" s="195" t="s">
        <v>1327</v>
      </c>
      <c r="H87" s="196">
        <v>1</v>
      </c>
      <c r="I87" s="197"/>
      <c r="J87" s="198">
        <f>ROUND(I87*H87,2)</f>
        <v>0</v>
      </c>
      <c r="K87" s="194" t="s">
        <v>21</v>
      </c>
      <c r="L87" s="60"/>
      <c r="M87" s="199" t="s">
        <v>21</v>
      </c>
      <c r="N87" s="200" t="s">
        <v>43</v>
      </c>
      <c r="O87" s="41"/>
      <c r="P87" s="201">
        <f>O87*H87</f>
        <v>0</v>
      </c>
      <c r="Q87" s="201">
        <v>0</v>
      </c>
      <c r="R87" s="201">
        <f>Q87*H87</f>
        <v>0</v>
      </c>
      <c r="S87" s="201">
        <v>0</v>
      </c>
      <c r="T87" s="202">
        <f>S87*H87</f>
        <v>0</v>
      </c>
      <c r="AR87" s="23" t="s">
        <v>1328</v>
      </c>
      <c r="AT87" s="23" t="s">
        <v>164</v>
      </c>
      <c r="AU87" s="23" t="s">
        <v>82</v>
      </c>
      <c r="AY87" s="23" t="s">
        <v>162</v>
      </c>
      <c r="BE87" s="203">
        <f>IF(N87="základní",J87,0)</f>
        <v>0</v>
      </c>
      <c r="BF87" s="203">
        <f>IF(N87="snížená",J87,0)</f>
        <v>0</v>
      </c>
      <c r="BG87" s="203">
        <f>IF(N87="zákl. přenesená",J87,0)</f>
        <v>0</v>
      </c>
      <c r="BH87" s="203">
        <f>IF(N87="sníž. přenesená",J87,0)</f>
        <v>0</v>
      </c>
      <c r="BI87" s="203">
        <f>IF(N87="nulová",J87,0)</f>
        <v>0</v>
      </c>
      <c r="BJ87" s="23" t="s">
        <v>80</v>
      </c>
      <c r="BK87" s="203">
        <f>ROUND(I87*H87,2)</f>
        <v>0</v>
      </c>
      <c r="BL87" s="23" t="s">
        <v>1328</v>
      </c>
      <c r="BM87" s="23" t="s">
        <v>1448</v>
      </c>
    </row>
    <row r="88" spans="2:65" s="12" customFormat="1">
      <c r="B88" s="218"/>
      <c r="C88" s="219"/>
      <c r="D88" s="231" t="s">
        <v>173</v>
      </c>
      <c r="E88" s="258" t="s">
        <v>21</v>
      </c>
      <c r="F88" s="259" t="s">
        <v>80</v>
      </c>
      <c r="G88" s="219"/>
      <c r="H88" s="260">
        <v>1</v>
      </c>
      <c r="I88" s="223"/>
      <c r="J88" s="219"/>
      <c r="K88" s="219"/>
      <c r="L88" s="224"/>
      <c r="M88" s="225"/>
      <c r="N88" s="226"/>
      <c r="O88" s="226"/>
      <c r="P88" s="226"/>
      <c r="Q88" s="226"/>
      <c r="R88" s="226"/>
      <c r="S88" s="226"/>
      <c r="T88" s="227"/>
      <c r="AT88" s="228" t="s">
        <v>173</v>
      </c>
      <c r="AU88" s="228" t="s">
        <v>82</v>
      </c>
      <c r="AV88" s="12" t="s">
        <v>82</v>
      </c>
      <c r="AW88" s="12" t="s">
        <v>36</v>
      </c>
      <c r="AX88" s="12" t="s">
        <v>80</v>
      </c>
      <c r="AY88" s="228" t="s">
        <v>162</v>
      </c>
    </row>
    <row r="89" spans="2:65" s="1" customFormat="1" ht="20.45" customHeight="1">
      <c r="B89" s="40"/>
      <c r="C89" s="192" t="s">
        <v>183</v>
      </c>
      <c r="D89" s="192" t="s">
        <v>164</v>
      </c>
      <c r="E89" s="193" t="s">
        <v>1333</v>
      </c>
      <c r="F89" s="194" t="s">
        <v>1334</v>
      </c>
      <c r="G89" s="195" t="s">
        <v>1327</v>
      </c>
      <c r="H89" s="196">
        <v>1</v>
      </c>
      <c r="I89" s="197"/>
      <c r="J89" s="198">
        <f>ROUND(I89*H89,2)</f>
        <v>0</v>
      </c>
      <c r="K89" s="194" t="s">
        <v>1335</v>
      </c>
      <c r="L89" s="60"/>
      <c r="M89" s="199" t="s">
        <v>21</v>
      </c>
      <c r="N89" s="200" t="s">
        <v>43</v>
      </c>
      <c r="O89" s="41"/>
      <c r="P89" s="201">
        <f>O89*H89</f>
        <v>0</v>
      </c>
      <c r="Q89" s="201">
        <v>0</v>
      </c>
      <c r="R89" s="201">
        <f>Q89*H89</f>
        <v>0</v>
      </c>
      <c r="S89" s="201">
        <v>0</v>
      </c>
      <c r="T89" s="202">
        <f>S89*H89</f>
        <v>0</v>
      </c>
      <c r="AR89" s="23" t="s">
        <v>1328</v>
      </c>
      <c r="AT89" s="23" t="s">
        <v>164</v>
      </c>
      <c r="AU89" s="23" t="s">
        <v>82</v>
      </c>
      <c r="AY89" s="23" t="s">
        <v>162</v>
      </c>
      <c r="BE89" s="203">
        <f>IF(N89="základní",J89,0)</f>
        <v>0</v>
      </c>
      <c r="BF89" s="203">
        <f>IF(N89="snížená",J89,0)</f>
        <v>0</v>
      </c>
      <c r="BG89" s="203">
        <f>IF(N89="zákl. přenesená",J89,0)</f>
        <v>0</v>
      </c>
      <c r="BH89" s="203">
        <f>IF(N89="sníž. přenesená",J89,0)</f>
        <v>0</v>
      </c>
      <c r="BI89" s="203">
        <f>IF(N89="nulová",J89,0)</f>
        <v>0</v>
      </c>
      <c r="BJ89" s="23" t="s">
        <v>80</v>
      </c>
      <c r="BK89" s="203">
        <f>ROUND(I89*H89,2)</f>
        <v>0</v>
      </c>
      <c r="BL89" s="23" t="s">
        <v>1328</v>
      </c>
      <c r="BM89" s="23" t="s">
        <v>1449</v>
      </c>
    </row>
    <row r="90" spans="2:65" s="12" customFormat="1">
      <c r="B90" s="218"/>
      <c r="C90" s="219"/>
      <c r="D90" s="231" t="s">
        <v>173</v>
      </c>
      <c r="E90" s="258" t="s">
        <v>21</v>
      </c>
      <c r="F90" s="259" t="s">
        <v>80</v>
      </c>
      <c r="G90" s="219"/>
      <c r="H90" s="260">
        <v>1</v>
      </c>
      <c r="I90" s="223"/>
      <c r="J90" s="219"/>
      <c r="K90" s="219"/>
      <c r="L90" s="224"/>
      <c r="M90" s="225"/>
      <c r="N90" s="226"/>
      <c r="O90" s="226"/>
      <c r="P90" s="226"/>
      <c r="Q90" s="226"/>
      <c r="R90" s="226"/>
      <c r="S90" s="226"/>
      <c r="T90" s="227"/>
      <c r="AT90" s="228" t="s">
        <v>173</v>
      </c>
      <c r="AU90" s="228" t="s">
        <v>82</v>
      </c>
      <c r="AV90" s="12" t="s">
        <v>82</v>
      </c>
      <c r="AW90" s="12" t="s">
        <v>36</v>
      </c>
      <c r="AX90" s="12" t="s">
        <v>80</v>
      </c>
      <c r="AY90" s="228" t="s">
        <v>162</v>
      </c>
    </row>
    <row r="91" spans="2:65" s="1" customFormat="1" ht="28.9" customHeight="1">
      <c r="B91" s="40"/>
      <c r="C91" s="192" t="s">
        <v>169</v>
      </c>
      <c r="D91" s="192" t="s">
        <v>164</v>
      </c>
      <c r="E91" s="193" t="s">
        <v>1337</v>
      </c>
      <c r="F91" s="194" t="s">
        <v>1338</v>
      </c>
      <c r="G91" s="195" t="s">
        <v>1327</v>
      </c>
      <c r="H91" s="196">
        <v>1</v>
      </c>
      <c r="I91" s="197"/>
      <c r="J91" s="198">
        <f>ROUND(I91*H91,2)</f>
        <v>0</v>
      </c>
      <c r="K91" s="194" t="s">
        <v>1335</v>
      </c>
      <c r="L91" s="60"/>
      <c r="M91" s="199" t="s">
        <v>21</v>
      </c>
      <c r="N91" s="200" t="s">
        <v>43</v>
      </c>
      <c r="O91" s="41"/>
      <c r="P91" s="201">
        <f>O91*H91</f>
        <v>0</v>
      </c>
      <c r="Q91" s="201">
        <v>0</v>
      </c>
      <c r="R91" s="201">
        <f>Q91*H91</f>
        <v>0</v>
      </c>
      <c r="S91" s="201">
        <v>0</v>
      </c>
      <c r="T91" s="202">
        <f>S91*H91</f>
        <v>0</v>
      </c>
      <c r="AR91" s="23" t="s">
        <v>1328</v>
      </c>
      <c r="AT91" s="23" t="s">
        <v>164</v>
      </c>
      <c r="AU91" s="23" t="s">
        <v>82</v>
      </c>
      <c r="AY91" s="23" t="s">
        <v>162</v>
      </c>
      <c r="BE91" s="203">
        <f>IF(N91="základní",J91,0)</f>
        <v>0</v>
      </c>
      <c r="BF91" s="203">
        <f>IF(N91="snížená",J91,0)</f>
        <v>0</v>
      </c>
      <c r="BG91" s="203">
        <f>IF(N91="zákl. přenesená",J91,0)</f>
        <v>0</v>
      </c>
      <c r="BH91" s="203">
        <f>IF(N91="sníž. přenesená",J91,0)</f>
        <v>0</v>
      </c>
      <c r="BI91" s="203">
        <f>IF(N91="nulová",J91,0)</f>
        <v>0</v>
      </c>
      <c r="BJ91" s="23" t="s">
        <v>80</v>
      </c>
      <c r="BK91" s="203">
        <f>ROUND(I91*H91,2)</f>
        <v>0</v>
      </c>
      <c r="BL91" s="23" t="s">
        <v>1328</v>
      </c>
      <c r="BM91" s="23" t="s">
        <v>1450</v>
      </c>
    </row>
    <row r="92" spans="2:65" s="1" customFormat="1" ht="40.5">
      <c r="B92" s="40"/>
      <c r="C92" s="62"/>
      <c r="D92" s="204" t="s">
        <v>486</v>
      </c>
      <c r="E92" s="62"/>
      <c r="F92" s="205" t="s">
        <v>1340</v>
      </c>
      <c r="G92" s="62"/>
      <c r="H92" s="62"/>
      <c r="I92" s="162"/>
      <c r="J92" s="62"/>
      <c r="K92" s="62"/>
      <c r="L92" s="60"/>
      <c r="M92" s="206"/>
      <c r="N92" s="41"/>
      <c r="O92" s="41"/>
      <c r="P92" s="41"/>
      <c r="Q92" s="41"/>
      <c r="R92" s="41"/>
      <c r="S92" s="41"/>
      <c r="T92" s="77"/>
      <c r="AT92" s="23" t="s">
        <v>486</v>
      </c>
      <c r="AU92" s="23" t="s">
        <v>82</v>
      </c>
    </row>
    <row r="93" spans="2:65" s="12" customFormat="1">
      <c r="B93" s="218"/>
      <c r="C93" s="219"/>
      <c r="D93" s="204" t="s">
        <v>173</v>
      </c>
      <c r="E93" s="220" t="s">
        <v>21</v>
      </c>
      <c r="F93" s="221" t="s">
        <v>80</v>
      </c>
      <c r="G93" s="219"/>
      <c r="H93" s="222">
        <v>1</v>
      </c>
      <c r="I93" s="223"/>
      <c r="J93" s="219"/>
      <c r="K93" s="219"/>
      <c r="L93" s="224"/>
      <c r="M93" s="225"/>
      <c r="N93" s="226"/>
      <c r="O93" s="226"/>
      <c r="P93" s="226"/>
      <c r="Q93" s="226"/>
      <c r="R93" s="226"/>
      <c r="S93" s="226"/>
      <c r="T93" s="227"/>
      <c r="AT93" s="228" t="s">
        <v>173</v>
      </c>
      <c r="AU93" s="228" t="s">
        <v>82</v>
      </c>
      <c r="AV93" s="12" t="s">
        <v>82</v>
      </c>
      <c r="AW93" s="12" t="s">
        <v>36</v>
      </c>
      <c r="AX93" s="12" t="s">
        <v>80</v>
      </c>
      <c r="AY93" s="228" t="s">
        <v>162</v>
      </c>
    </row>
    <row r="94" spans="2:65" s="10" customFormat="1" ht="29.85" customHeight="1">
      <c r="B94" s="175"/>
      <c r="C94" s="176"/>
      <c r="D94" s="189" t="s">
        <v>71</v>
      </c>
      <c r="E94" s="190" t="s">
        <v>1341</v>
      </c>
      <c r="F94" s="190" t="s">
        <v>1342</v>
      </c>
      <c r="G94" s="176"/>
      <c r="H94" s="176"/>
      <c r="I94" s="179"/>
      <c r="J94" s="191">
        <f>BK94</f>
        <v>0</v>
      </c>
      <c r="K94" s="176"/>
      <c r="L94" s="181"/>
      <c r="M94" s="182"/>
      <c r="N94" s="183"/>
      <c r="O94" s="183"/>
      <c r="P94" s="184">
        <f>SUM(P95:P105)</f>
        <v>0</v>
      </c>
      <c r="Q94" s="183"/>
      <c r="R94" s="184">
        <f>SUM(R95:R105)</f>
        <v>0</v>
      </c>
      <c r="S94" s="183"/>
      <c r="T94" s="185">
        <f>SUM(T95:T105)</f>
        <v>0</v>
      </c>
      <c r="AR94" s="186" t="s">
        <v>196</v>
      </c>
      <c r="AT94" s="187" t="s">
        <v>71</v>
      </c>
      <c r="AU94" s="187" t="s">
        <v>80</v>
      </c>
      <c r="AY94" s="186" t="s">
        <v>162</v>
      </c>
      <c r="BK94" s="188">
        <f>SUM(BK95:BK105)</f>
        <v>0</v>
      </c>
    </row>
    <row r="95" spans="2:65" s="1" customFormat="1" ht="20.45" customHeight="1">
      <c r="B95" s="40"/>
      <c r="C95" s="192" t="s">
        <v>196</v>
      </c>
      <c r="D95" s="192" t="s">
        <v>164</v>
      </c>
      <c r="E95" s="193" t="s">
        <v>1343</v>
      </c>
      <c r="F95" s="194" t="s">
        <v>1344</v>
      </c>
      <c r="G95" s="195" t="s">
        <v>1327</v>
      </c>
      <c r="H95" s="196">
        <v>1</v>
      </c>
      <c r="I95" s="197"/>
      <c r="J95" s="198">
        <f>ROUND(I95*H95,2)</f>
        <v>0</v>
      </c>
      <c r="K95" s="194" t="s">
        <v>21</v>
      </c>
      <c r="L95" s="60"/>
      <c r="M95" s="199" t="s">
        <v>21</v>
      </c>
      <c r="N95" s="200" t="s">
        <v>43</v>
      </c>
      <c r="O95" s="41"/>
      <c r="P95" s="201">
        <f>O95*H95</f>
        <v>0</v>
      </c>
      <c r="Q95" s="201">
        <v>0</v>
      </c>
      <c r="R95" s="201">
        <f>Q95*H95</f>
        <v>0</v>
      </c>
      <c r="S95" s="201">
        <v>0</v>
      </c>
      <c r="T95" s="202">
        <f>S95*H95</f>
        <v>0</v>
      </c>
      <c r="AR95" s="23" t="s">
        <v>1328</v>
      </c>
      <c r="AT95" s="23" t="s">
        <v>164</v>
      </c>
      <c r="AU95" s="23" t="s">
        <v>82</v>
      </c>
      <c r="AY95" s="23" t="s">
        <v>162</v>
      </c>
      <c r="BE95" s="203">
        <f>IF(N95="základní",J95,0)</f>
        <v>0</v>
      </c>
      <c r="BF95" s="203">
        <f>IF(N95="snížená",J95,0)</f>
        <v>0</v>
      </c>
      <c r="BG95" s="203">
        <f>IF(N95="zákl. přenesená",J95,0)</f>
        <v>0</v>
      </c>
      <c r="BH95" s="203">
        <f>IF(N95="sníž. přenesená",J95,0)</f>
        <v>0</v>
      </c>
      <c r="BI95" s="203">
        <f>IF(N95="nulová",J95,0)</f>
        <v>0</v>
      </c>
      <c r="BJ95" s="23" t="s">
        <v>80</v>
      </c>
      <c r="BK95" s="203">
        <f>ROUND(I95*H95,2)</f>
        <v>0</v>
      </c>
      <c r="BL95" s="23" t="s">
        <v>1328</v>
      </c>
      <c r="BM95" s="23" t="s">
        <v>1451</v>
      </c>
    </row>
    <row r="96" spans="2:65" s="1" customFormat="1" ht="54">
      <c r="B96" s="40"/>
      <c r="C96" s="62"/>
      <c r="D96" s="204" t="s">
        <v>486</v>
      </c>
      <c r="E96" s="62"/>
      <c r="F96" s="205" t="s">
        <v>1346</v>
      </c>
      <c r="G96" s="62"/>
      <c r="H96" s="62"/>
      <c r="I96" s="162"/>
      <c r="J96" s="62"/>
      <c r="K96" s="62"/>
      <c r="L96" s="60"/>
      <c r="M96" s="206"/>
      <c r="N96" s="41"/>
      <c r="O96" s="41"/>
      <c r="P96" s="41"/>
      <c r="Q96" s="41"/>
      <c r="R96" s="41"/>
      <c r="S96" s="41"/>
      <c r="T96" s="77"/>
      <c r="AT96" s="23" t="s">
        <v>486</v>
      </c>
      <c r="AU96" s="23" t="s">
        <v>82</v>
      </c>
    </row>
    <row r="97" spans="2:65" s="12" customFormat="1">
      <c r="B97" s="218"/>
      <c r="C97" s="219"/>
      <c r="D97" s="231" t="s">
        <v>173</v>
      </c>
      <c r="E97" s="258" t="s">
        <v>21</v>
      </c>
      <c r="F97" s="259" t="s">
        <v>80</v>
      </c>
      <c r="G97" s="219"/>
      <c r="H97" s="260">
        <v>1</v>
      </c>
      <c r="I97" s="223"/>
      <c r="J97" s="219"/>
      <c r="K97" s="219"/>
      <c r="L97" s="224"/>
      <c r="M97" s="225"/>
      <c r="N97" s="226"/>
      <c r="O97" s="226"/>
      <c r="P97" s="226"/>
      <c r="Q97" s="226"/>
      <c r="R97" s="226"/>
      <c r="S97" s="226"/>
      <c r="T97" s="227"/>
      <c r="AT97" s="228" t="s">
        <v>173</v>
      </c>
      <c r="AU97" s="228" t="s">
        <v>82</v>
      </c>
      <c r="AV97" s="12" t="s">
        <v>82</v>
      </c>
      <c r="AW97" s="12" t="s">
        <v>36</v>
      </c>
      <c r="AX97" s="12" t="s">
        <v>80</v>
      </c>
      <c r="AY97" s="228" t="s">
        <v>162</v>
      </c>
    </row>
    <row r="98" spans="2:65" s="1" customFormat="1" ht="20.45" customHeight="1">
      <c r="B98" s="40"/>
      <c r="C98" s="192" t="s">
        <v>204</v>
      </c>
      <c r="D98" s="192" t="s">
        <v>164</v>
      </c>
      <c r="E98" s="193" t="s">
        <v>1347</v>
      </c>
      <c r="F98" s="194" t="s">
        <v>1344</v>
      </c>
      <c r="G98" s="195" t="s">
        <v>1327</v>
      </c>
      <c r="H98" s="196">
        <v>1</v>
      </c>
      <c r="I98" s="197"/>
      <c r="J98" s="198">
        <f>ROUND(I98*H98,2)</f>
        <v>0</v>
      </c>
      <c r="K98" s="194" t="s">
        <v>21</v>
      </c>
      <c r="L98" s="60"/>
      <c r="M98" s="199" t="s">
        <v>21</v>
      </c>
      <c r="N98" s="200" t="s">
        <v>43</v>
      </c>
      <c r="O98" s="41"/>
      <c r="P98" s="201">
        <f>O98*H98</f>
        <v>0</v>
      </c>
      <c r="Q98" s="201">
        <v>0</v>
      </c>
      <c r="R98" s="201">
        <f>Q98*H98</f>
        <v>0</v>
      </c>
      <c r="S98" s="201">
        <v>0</v>
      </c>
      <c r="T98" s="202">
        <f>S98*H98</f>
        <v>0</v>
      </c>
      <c r="AR98" s="23" t="s">
        <v>1328</v>
      </c>
      <c r="AT98" s="23" t="s">
        <v>164</v>
      </c>
      <c r="AU98" s="23" t="s">
        <v>82</v>
      </c>
      <c r="AY98" s="23" t="s">
        <v>162</v>
      </c>
      <c r="BE98" s="203">
        <f>IF(N98="základní",J98,0)</f>
        <v>0</v>
      </c>
      <c r="BF98" s="203">
        <f>IF(N98="snížená",J98,0)</f>
        <v>0</v>
      </c>
      <c r="BG98" s="203">
        <f>IF(N98="zákl. přenesená",J98,0)</f>
        <v>0</v>
      </c>
      <c r="BH98" s="203">
        <f>IF(N98="sníž. přenesená",J98,0)</f>
        <v>0</v>
      </c>
      <c r="BI98" s="203">
        <f>IF(N98="nulová",J98,0)</f>
        <v>0</v>
      </c>
      <c r="BJ98" s="23" t="s">
        <v>80</v>
      </c>
      <c r="BK98" s="203">
        <f>ROUND(I98*H98,2)</f>
        <v>0</v>
      </c>
      <c r="BL98" s="23" t="s">
        <v>1328</v>
      </c>
      <c r="BM98" s="23" t="s">
        <v>1452</v>
      </c>
    </row>
    <row r="99" spans="2:65" s="1" customFormat="1" ht="40.5">
      <c r="B99" s="40"/>
      <c r="C99" s="62"/>
      <c r="D99" s="204" t="s">
        <v>486</v>
      </c>
      <c r="E99" s="62"/>
      <c r="F99" s="205" t="s">
        <v>1349</v>
      </c>
      <c r="G99" s="62"/>
      <c r="H99" s="62"/>
      <c r="I99" s="162"/>
      <c r="J99" s="62"/>
      <c r="K99" s="62"/>
      <c r="L99" s="60"/>
      <c r="M99" s="206"/>
      <c r="N99" s="41"/>
      <c r="O99" s="41"/>
      <c r="P99" s="41"/>
      <c r="Q99" s="41"/>
      <c r="R99" s="41"/>
      <c r="S99" s="41"/>
      <c r="T99" s="77"/>
      <c r="AT99" s="23" t="s">
        <v>486</v>
      </c>
      <c r="AU99" s="23" t="s">
        <v>82</v>
      </c>
    </row>
    <row r="100" spans="2:65" s="12" customFormat="1">
      <c r="B100" s="218"/>
      <c r="C100" s="219"/>
      <c r="D100" s="231" t="s">
        <v>173</v>
      </c>
      <c r="E100" s="258" t="s">
        <v>21</v>
      </c>
      <c r="F100" s="259" t="s">
        <v>80</v>
      </c>
      <c r="G100" s="219"/>
      <c r="H100" s="260">
        <v>1</v>
      </c>
      <c r="I100" s="223"/>
      <c r="J100" s="219"/>
      <c r="K100" s="219"/>
      <c r="L100" s="224"/>
      <c r="M100" s="225"/>
      <c r="N100" s="226"/>
      <c r="O100" s="226"/>
      <c r="P100" s="226"/>
      <c r="Q100" s="226"/>
      <c r="R100" s="226"/>
      <c r="S100" s="226"/>
      <c r="T100" s="227"/>
      <c r="AT100" s="228" t="s">
        <v>173</v>
      </c>
      <c r="AU100" s="228" t="s">
        <v>82</v>
      </c>
      <c r="AV100" s="12" t="s">
        <v>82</v>
      </c>
      <c r="AW100" s="12" t="s">
        <v>36</v>
      </c>
      <c r="AX100" s="12" t="s">
        <v>80</v>
      </c>
      <c r="AY100" s="228" t="s">
        <v>162</v>
      </c>
    </row>
    <row r="101" spans="2:65" s="1" customFormat="1" ht="28.9" customHeight="1">
      <c r="B101" s="40"/>
      <c r="C101" s="192" t="s">
        <v>214</v>
      </c>
      <c r="D101" s="192" t="s">
        <v>164</v>
      </c>
      <c r="E101" s="193" t="s">
        <v>1350</v>
      </c>
      <c r="F101" s="194" t="s">
        <v>1351</v>
      </c>
      <c r="G101" s="195" t="s">
        <v>1327</v>
      </c>
      <c r="H101" s="196">
        <v>1</v>
      </c>
      <c r="I101" s="197"/>
      <c r="J101" s="198">
        <f>ROUND(I101*H101,2)</f>
        <v>0</v>
      </c>
      <c r="K101" s="194" t="s">
        <v>21</v>
      </c>
      <c r="L101" s="60"/>
      <c r="M101" s="199" t="s">
        <v>21</v>
      </c>
      <c r="N101" s="200" t="s">
        <v>43</v>
      </c>
      <c r="O101" s="41"/>
      <c r="P101" s="201">
        <f>O101*H101</f>
        <v>0</v>
      </c>
      <c r="Q101" s="201">
        <v>0</v>
      </c>
      <c r="R101" s="201">
        <f>Q101*H101</f>
        <v>0</v>
      </c>
      <c r="S101" s="201">
        <v>0</v>
      </c>
      <c r="T101" s="202">
        <f>S101*H101</f>
        <v>0</v>
      </c>
      <c r="AR101" s="23" t="s">
        <v>1328</v>
      </c>
      <c r="AT101" s="23" t="s">
        <v>164</v>
      </c>
      <c r="AU101" s="23" t="s">
        <v>82</v>
      </c>
      <c r="AY101" s="23" t="s">
        <v>162</v>
      </c>
      <c r="BE101" s="203">
        <f>IF(N101="základní",J101,0)</f>
        <v>0</v>
      </c>
      <c r="BF101" s="203">
        <f>IF(N101="snížená",J101,0)</f>
        <v>0</v>
      </c>
      <c r="BG101" s="203">
        <f>IF(N101="zákl. přenesená",J101,0)</f>
        <v>0</v>
      </c>
      <c r="BH101" s="203">
        <f>IF(N101="sníž. přenesená",J101,0)</f>
        <v>0</v>
      </c>
      <c r="BI101" s="203">
        <f>IF(N101="nulová",J101,0)</f>
        <v>0</v>
      </c>
      <c r="BJ101" s="23" t="s">
        <v>80</v>
      </c>
      <c r="BK101" s="203">
        <f>ROUND(I101*H101,2)</f>
        <v>0</v>
      </c>
      <c r="BL101" s="23" t="s">
        <v>1328</v>
      </c>
      <c r="BM101" s="23" t="s">
        <v>1453</v>
      </c>
    </row>
    <row r="102" spans="2:65" s="1" customFormat="1" ht="40.5">
      <c r="B102" s="40"/>
      <c r="C102" s="62"/>
      <c r="D102" s="204" t="s">
        <v>486</v>
      </c>
      <c r="E102" s="62"/>
      <c r="F102" s="205" t="s">
        <v>1353</v>
      </c>
      <c r="G102" s="62"/>
      <c r="H102" s="62"/>
      <c r="I102" s="162"/>
      <c r="J102" s="62"/>
      <c r="K102" s="62"/>
      <c r="L102" s="60"/>
      <c r="M102" s="206"/>
      <c r="N102" s="41"/>
      <c r="O102" s="41"/>
      <c r="P102" s="41"/>
      <c r="Q102" s="41"/>
      <c r="R102" s="41"/>
      <c r="S102" s="41"/>
      <c r="T102" s="77"/>
      <c r="AT102" s="23" t="s">
        <v>486</v>
      </c>
      <c r="AU102" s="23" t="s">
        <v>82</v>
      </c>
    </row>
    <row r="103" spans="2:65" s="12" customFormat="1">
      <c r="B103" s="218"/>
      <c r="C103" s="219"/>
      <c r="D103" s="231" t="s">
        <v>173</v>
      </c>
      <c r="E103" s="258" t="s">
        <v>21</v>
      </c>
      <c r="F103" s="259" t="s">
        <v>80</v>
      </c>
      <c r="G103" s="219"/>
      <c r="H103" s="260">
        <v>1</v>
      </c>
      <c r="I103" s="223"/>
      <c r="J103" s="219"/>
      <c r="K103" s="219"/>
      <c r="L103" s="224"/>
      <c r="M103" s="225"/>
      <c r="N103" s="226"/>
      <c r="O103" s="226"/>
      <c r="P103" s="226"/>
      <c r="Q103" s="226"/>
      <c r="R103" s="226"/>
      <c r="S103" s="226"/>
      <c r="T103" s="227"/>
      <c r="AT103" s="228" t="s">
        <v>173</v>
      </c>
      <c r="AU103" s="228" t="s">
        <v>82</v>
      </c>
      <c r="AV103" s="12" t="s">
        <v>82</v>
      </c>
      <c r="AW103" s="12" t="s">
        <v>36</v>
      </c>
      <c r="AX103" s="12" t="s">
        <v>80</v>
      </c>
      <c r="AY103" s="228" t="s">
        <v>162</v>
      </c>
    </row>
    <row r="104" spans="2:65" s="1" customFormat="1" ht="20.45" customHeight="1">
      <c r="B104" s="40"/>
      <c r="C104" s="192" t="s">
        <v>223</v>
      </c>
      <c r="D104" s="192" t="s">
        <v>164</v>
      </c>
      <c r="E104" s="193" t="s">
        <v>1354</v>
      </c>
      <c r="F104" s="194" t="s">
        <v>1355</v>
      </c>
      <c r="G104" s="195" t="s">
        <v>1327</v>
      </c>
      <c r="H104" s="196">
        <v>1</v>
      </c>
      <c r="I104" s="197"/>
      <c r="J104" s="198">
        <f>ROUND(I104*H104,2)</f>
        <v>0</v>
      </c>
      <c r="K104" s="194" t="s">
        <v>21</v>
      </c>
      <c r="L104" s="60"/>
      <c r="M104" s="199" t="s">
        <v>21</v>
      </c>
      <c r="N104" s="200" t="s">
        <v>43</v>
      </c>
      <c r="O104" s="41"/>
      <c r="P104" s="201">
        <f>O104*H104</f>
        <v>0</v>
      </c>
      <c r="Q104" s="201">
        <v>0</v>
      </c>
      <c r="R104" s="201">
        <f>Q104*H104</f>
        <v>0</v>
      </c>
      <c r="S104" s="201">
        <v>0</v>
      </c>
      <c r="T104" s="202">
        <f>S104*H104</f>
        <v>0</v>
      </c>
      <c r="AR104" s="23" t="s">
        <v>1328</v>
      </c>
      <c r="AT104" s="23" t="s">
        <v>164</v>
      </c>
      <c r="AU104" s="23" t="s">
        <v>82</v>
      </c>
      <c r="AY104" s="23" t="s">
        <v>162</v>
      </c>
      <c r="BE104" s="203">
        <f>IF(N104="základní",J104,0)</f>
        <v>0</v>
      </c>
      <c r="BF104" s="203">
        <f>IF(N104="snížená",J104,0)</f>
        <v>0</v>
      </c>
      <c r="BG104" s="203">
        <f>IF(N104="zákl. přenesená",J104,0)</f>
        <v>0</v>
      </c>
      <c r="BH104" s="203">
        <f>IF(N104="sníž. přenesená",J104,0)</f>
        <v>0</v>
      </c>
      <c r="BI104" s="203">
        <f>IF(N104="nulová",J104,0)</f>
        <v>0</v>
      </c>
      <c r="BJ104" s="23" t="s">
        <v>80</v>
      </c>
      <c r="BK104" s="203">
        <f>ROUND(I104*H104,2)</f>
        <v>0</v>
      </c>
      <c r="BL104" s="23" t="s">
        <v>1328</v>
      </c>
      <c r="BM104" s="23" t="s">
        <v>1454</v>
      </c>
    </row>
    <row r="105" spans="2:65" s="12" customFormat="1">
      <c r="B105" s="218"/>
      <c r="C105" s="219"/>
      <c r="D105" s="204" t="s">
        <v>173</v>
      </c>
      <c r="E105" s="220" t="s">
        <v>21</v>
      </c>
      <c r="F105" s="221" t="s">
        <v>80</v>
      </c>
      <c r="G105" s="219"/>
      <c r="H105" s="222">
        <v>1</v>
      </c>
      <c r="I105" s="223"/>
      <c r="J105" s="219"/>
      <c r="K105" s="219"/>
      <c r="L105" s="224"/>
      <c r="M105" s="225"/>
      <c r="N105" s="226"/>
      <c r="O105" s="226"/>
      <c r="P105" s="226"/>
      <c r="Q105" s="226"/>
      <c r="R105" s="226"/>
      <c r="S105" s="226"/>
      <c r="T105" s="227"/>
      <c r="AT105" s="228" t="s">
        <v>173</v>
      </c>
      <c r="AU105" s="228" t="s">
        <v>82</v>
      </c>
      <c r="AV105" s="12" t="s">
        <v>82</v>
      </c>
      <c r="AW105" s="12" t="s">
        <v>36</v>
      </c>
      <c r="AX105" s="12" t="s">
        <v>80</v>
      </c>
      <c r="AY105" s="228" t="s">
        <v>162</v>
      </c>
    </row>
    <row r="106" spans="2:65" s="10" customFormat="1" ht="29.85" customHeight="1">
      <c r="B106" s="175"/>
      <c r="C106" s="176"/>
      <c r="D106" s="189" t="s">
        <v>71</v>
      </c>
      <c r="E106" s="190" t="s">
        <v>1357</v>
      </c>
      <c r="F106" s="190" t="s">
        <v>1358</v>
      </c>
      <c r="G106" s="176"/>
      <c r="H106" s="176"/>
      <c r="I106" s="179"/>
      <c r="J106" s="191">
        <f>BK106</f>
        <v>0</v>
      </c>
      <c r="K106" s="176"/>
      <c r="L106" s="181"/>
      <c r="M106" s="182"/>
      <c r="N106" s="183"/>
      <c r="O106" s="183"/>
      <c r="P106" s="184">
        <f>SUM(P107:P108)</f>
        <v>0</v>
      </c>
      <c r="Q106" s="183"/>
      <c r="R106" s="184">
        <f>SUM(R107:R108)</f>
        <v>0</v>
      </c>
      <c r="S106" s="183"/>
      <c r="T106" s="185">
        <f>SUM(T107:T108)</f>
        <v>0</v>
      </c>
      <c r="AR106" s="186" t="s">
        <v>196</v>
      </c>
      <c r="AT106" s="187" t="s">
        <v>71</v>
      </c>
      <c r="AU106" s="187" t="s">
        <v>80</v>
      </c>
      <c r="AY106" s="186" t="s">
        <v>162</v>
      </c>
      <c r="BK106" s="188">
        <f>SUM(BK107:BK108)</f>
        <v>0</v>
      </c>
    </row>
    <row r="107" spans="2:65" s="1" customFormat="1" ht="20.45" customHeight="1">
      <c r="B107" s="40"/>
      <c r="C107" s="192" t="s">
        <v>230</v>
      </c>
      <c r="D107" s="192" t="s">
        <v>164</v>
      </c>
      <c r="E107" s="193" t="s">
        <v>1359</v>
      </c>
      <c r="F107" s="194" t="s">
        <v>1360</v>
      </c>
      <c r="G107" s="195" t="s">
        <v>1327</v>
      </c>
      <c r="H107" s="196">
        <v>1</v>
      </c>
      <c r="I107" s="197"/>
      <c r="J107" s="198">
        <f>ROUND(I107*H107,2)</f>
        <v>0</v>
      </c>
      <c r="K107" s="194" t="s">
        <v>21</v>
      </c>
      <c r="L107" s="60"/>
      <c r="M107" s="199" t="s">
        <v>21</v>
      </c>
      <c r="N107" s="200" t="s">
        <v>43</v>
      </c>
      <c r="O107" s="41"/>
      <c r="P107" s="201">
        <f>O107*H107</f>
        <v>0</v>
      </c>
      <c r="Q107" s="201">
        <v>0</v>
      </c>
      <c r="R107" s="201">
        <f>Q107*H107</f>
        <v>0</v>
      </c>
      <c r="S107" s="201">
        <v>0</v>
      </c>
      <c r="T107" s="202">
        <f>S107*H107</f>
        <v>0</v>
      </c>
      <c r="AR107" s="23" t="s">
        <v>1361</v>
      </c>
      <c r="AT107" s="23" t="s">
        <v>164</v>
      </c>
      <c r="AU107" s="23" t="s">
        <v>82</v>
      </c>
      <c r="AY107" s="23" t="s">
        <v>162</v>
      </c>
      <c r="BE107" s="203">
        <f>IF(N107="základní",J107,0)</f>
        <v>0</v>
      </c>
      <c r="BF107" s="203">
        <f>IF(N107="snížená",J107,0)</f>
        <v>0</v>
      </c>
      <c r="BG107" s="203">
        <f>IF(N107="zákl. přenesená",J107,0)</f>
        <v>0</v>
      </c>
      <c r="BH107" s="203">
        <f>IF(N107="sníž. přenesená",J107,0)</f>
        <v>0</v>
      </c>
      <c r="BI107" s="203">
        <f>IF(N107="nulová",J107,0)</f>
        <v>0</v>
      </c>
      <c r="BJ107" s="23" t="s">
        <v>80</v>
      </c>
      <c r="BK107" s="203">
        <f>ROUND(I107*H107,2)</f>
        <v>0</v>
      </c>
      <c r="BL107" s="23" t="s">
        <v>1361</v>
      </c>
      <c r="BM107" s="23" t="s">
        <v>1455</v>
      </c>
    </row>
    <row r="108" spans="2:65" s="12" customFormat="1">
      <c r="B108" s="218"/>
      <c r="C108" s="219"/>
      <c r="D108" s="204" t="s">
        <v>173</v>
      </c>
      <c r="E108" s="220" t="s">
        <v>21</v>
      </c>
      <c r="F108" s="221" t="s">
        <v>80</v>
      </c>
      <c r="G108" s="219"/>
      <c r="H108" s="222">
        <v>1</v>
      </c>
      <c r="I108" s="223"/>
      <c r="J108" s="219"/>
      <c r="K108" s="219"/>
      <c r="L108" s="224"/>
      <c r="M108" s="225"/>
      <c r="N108" s="226"/>
      <c r="O108" s="226"/>
      <c r="P108" s="226"/>
      <c r="Q108" s="226"/>
      <c r="R108" s="226"/>
      <c r="S108" s="226"/>
      <c r="T108" s="227"/>
      <c r="AT108" s="228" t="s">
        <v>173</v>
      </c>
      <c r="AU108" s="228" t="s">
        <v>82</v>
      </c>
      <c r="AV108" s="12" t="s">
        <v>82</v>
      </c>
      <c r="AW108" s="12" t="s">
        <v>36</v>
      </c>
      <c r="AX108" s="12" t="s">
        <v>80</v>
      </c>
      <c r="AY108" s="228" t="s">
        <v>162</v>
      </c>
    </row>
    <row r="109" spans="2:65" s="10" customFormat="1" ht="29.85" customHeight="1">
      <c r="B109" s="175"/>
      <c r="C109" s="176"/>
      <c r="D109" s="189" t="s">
        <v>71</v>
      </c>
      <c r="E109" s="190" t="s">
        <v>1363</v>
      </c>
      <c r="F109" s="190" t="s">
        <v>1364</v>
      </c>
      <c r="G109" s="176"/>
      <c r="H109" s="176"/>
      <c r="I109" s="179"/>
      <c r="J109" s="191">
        <f>BK109</f>
        <v>0</v>
      </c>
      <c r="K109" s="176"/>
      <c r="L109" s="181"/>
      <c r="M109" s="182"/>
      <c r="N109" s="183"/>
      <c r="O109" s="183"/>
      <c r="P109" s="184">
        <f>SUM(P110:P113)</f>
        <v>0</v>
      </c>
      <c r="Q109" s="183"/>
      <c r="R109" s="184">
        <f>SUM(R110:R113)</f>
        <v>0</v>
      </c>
      <c r="S109" s="183"/>
      <c r="T109" s="185">
        <f>SUM(T110:T113)</f>
        <v>0</v>
      </c>
      <c r="AR109" s="186" t="s">
        <v>196</v>
      </c>
      <c r="AT109" s="187" t="s">
        <v>71</v>
      </c>
      <c r="AU109" s="187" t="s">
        <v>80</v>
      </c>
      <c r="AY109" s="186" t="s">
        <v>162</v>
      </c>
      <c r="BK109" s="188">
        <f>SUM(BK110:BK113)</f>
        <v>0</v>
      </c>
    </row>
    <row r="110" spans="2:65" s="1" customFormat="1" ht="20.45" customHeight="1">
      <c r="B110" s="40"/>
      <c r="C110" s="192" t="s">
        <v>237</v>
      </c>
      <c r="D110" s="192" t="s">
        <v>164</v>
      </c>
      <c r="E110" s="193" t="s">
        <v>1365</v>
      </c>
      <c r="F110" s="194" t="s">
        <v>1366</v>
      </c>
      <c r="G110" s="195" t="s">
        <v>1367</v>
      </c>
      <c r="H110" s="196">
        <v>1</v>
      </c>
      <c r="I110" s="197"/>
      <c r="J110" s="198">
        <f>ROUND(I110*H110,2)</f>
        <v>0</v>
      </c>
      <c r="K110" s="194" t="s">
        <v>21</v>
      </c>
      <c r="L110" s="60"/>
      <c r="M110" s="199" t="s">
        <v>21</v>
      </c>
      <c r="N110" s="200" t="s">
        <v>43</v>
      </c>
      <c r="O110" s="41"/>
      <c r="P110" s="201">
        <f>O110*H110</f>
        <v>0</v>
      </c>
      <c r="Q110" s="201">
        <v>0</v>
      </c>
      <c r="R110" s="201">
        <f>Q110*H110</f>
        <v>0</v>
      </c>
      <c r="S110" s="201">
        <v>0</v>
      </c>
      <c r="T110" s="202">
        <f>S110*H110</f>
        <v>0</v>
      </c>
      <c r="AR110" s="23" t="s">
        <v>1328</v>
      </c>
      <c r="AT110" s="23" t="s">
        <v>164</v>
      </c>
      <c r="AU110" s="23" t="s">
        <v>82</v>
      </c>
      <c r="AY110" s="23" t="s">
        <v>162</v>
      </c>
      <c r="BE110" s="203">
        <f>IF(N110="základní",J110,0)</f>
        <v>0</v>
      </c>
      <c r="BF110" s="203">
        <f>IF(N110="snížená",J110,0)</f>
        <v>0</v>
      </c>
      <c r="BG110" s="203">
        <f>IF(N110="zákl. přenesená",J110,0)</f>
        <v>0</v>
      </c>
      <c r="BH110" s="203">
        <f>IF(N110="sníž. přenesená",J110,0)</f>
        <v>0</v>
      </c>
      <c r="BI110" s="203">
        <f>IF(N110="nulová",J110,0)</f>
        <v>0</v>
      </c>
      <c r="BJ110" s="23" t="s">
        <v>80</v>
      </c>
      <c r="BK110" s="203">
        <f>ROUND(I110*H110,2)</f>
        <v>0</v>
      </c>
      <c r="BL110" s="23" t="s">
        <v>1328</v>
      </c>
      <c r="BM110" s="23" t="s">
        <v>1456</v>
      </c>
    </row>
    <row r="111" spans="2:65" s="1" customFormat="1" ht="40.5">
      <c r="B111" s="40"/>
      <c r="C111" s="62"/>
      <c r="D111" s="204" t="s">
        <v>486</v>
      </c>
      <c r="E111" s="62"/>
      <c r="F111" s="205" t="s">
        <v>1369</v>
      </c>
      <c r="G111" s="62"/>
      <c r="H111" s="62"/>
      <c r="I111" s="162"/>
      <c r="J111" s="62"/>
      <c r="K111" s="62"/>
      <c r="L111" s="60"/>
      <c r="M111" s="206"/>
      <c r="N111" s="41"/>
      <c r="O111" s="41"/>
      <c r="P111" s="41"/>
      <c r="Q111" s="41"/>
      <c r="R111" s="41"/>
      <c r="S111" s="41"/>
      <c r="T111" s="77"/>
      <c r="AT111" s="23" t="s">
        <v>486</v>
      </c>
      <c r="AU111" s="23" t="s">
        <v>82</v>
      </c>
    </row>
    <row r="112" spans="2:65" s="12" customFormat="1">
      <c r="B112" s="218"/>
      <c r="C112" s="219"/>
      <c r="D112" s="204" t="s">
        <v>173</v>
      </c>
      <c r="E112" s="220" t="s">
        <v>21</v>
      </c>
      <c r="F112" s="221" t="s">
        <v>80</v>
      </c>
      <c r="G112" s="219"/>
      <c r="H112" s="222">
        <v>1</v>
      </c>
      <c r="I112" s="223"/>
      <c r="J112" s="219"/>
      <c r="K112" s="219"/>
      <c r="L112" s="224"/>
      <c r="M112" s="225"/>
      <c r="N112" s="226"/>
      <c r="O112" s="226"/>
      <c r="P112" s="226"/>
      <c r="Q112" s="226"/>
      <c r="R112" s="226"/>
      <c r="S112" s="226"/>
      <c r="T112" s="227"/>
      <c r="AT112" s="228" t="s">
        <v>173</v>
      </c>
      <c r="AU112" s="228" t="s">
        <v>82</v>
      </c>
      <c r="AV112" s="12" t="s">
        <v>82</v>
      </c>
      <c r="AW112" s="12" t="s">
        <v>36</v>
      </c>
      <c r="AX112" s="12" t="s">
        <v>72</v>
      </c>
      <c r="AY112" s="228" t="s">
        <v>162</v>
      </c>
    </row>
    <row r="113" spans="2:65" s="13" customFormat="1">
      <c r="B113" s="229"/>
      <c r="C113" s="230"/>
      <c r="D113" s="204" t="s">
        <v>173</v>
      </c>
      <c r="E113" s="252" t="s">
        <v>21</v>
      </c>
      <c r="F113" s="253" t="s">
        <v>177</v>
      </c>
      <c r="G113" s="230"/>
      <c r="H113" s="254">
        <v>1</v>
      </c>
      <c r="I113" s="235"/>
      <c r="J113" s="230"/>
      <c r="K113" s="230"/>
      <c r="L113" s="236"/>
      <c r="M113" s="237"/>
      <c r="N113" s="238"/>
      <c r="O113" s="238"/>
      <c r="P113" s="238"/>
      <c r="Q113" s="238"/>
      <c r="R113" s="238"/>
      <c r="S113" s="238"/>
      <c r="T113" s="239"/>
      <c r="AT113" s="240" t="s">
        <v>173</v>
      </c>
      <c r="AU113" s="240" t="s">
        <v>82</v>
      </c>
      <c r="AV113" s="13" t="s">
        <v>169</v>
      </c>
      <c r="AW113" s="13" t="s">
        <v>36</v>
      </c>
      <c r="AX113" s="13" t="s">
        <v>80</v>
      </c>
      <c r="AY113" s="240" t="s">
        <v>162</v>
      </c>
    </row>
    <row r="114" spans="2:65" s="10" customFormat="1" ht="29.85" customHeight="1">
      <c r="B114" s="175"/>
      <c r="C114" s="176"/>
      <c r="D114" s="189" t="s">
        <v>71</v>
      </c>
      <c r="E114" s="190" t="s">
        <v>1370</v>
      </c>
      <c r="F114" s="190" t="s">
        <v>1371</v>
      </c>
      <c r="G114" s="176"/>
      <c r="H114" s="176"/>
      <c r="I114" s="179"/>
      <c r="J114" s="191">
        <f>BK114</f>
        <v>0</v>
      </c>
      <c r="K114" s="176"/>
      <c r="L114" s="181"/>
      <c r="M114" s="182"/>
      <c r="N114" s="183"/>
      <c r="O114" s="183"/>
      <c r="P114" s="184">
        <f>SUM(P115:P124)</f>
        <v>0</v>
      </c>
      <c r="Q114" s="183"/>
      <c r="R114" s="184">
        <f>SUM(R115:R124)</f>
        <v>0</v>
      </c>
      <c r="S114" s="183"/>
      <c r="T114" s="185">
        <f>SUM(T115:T124)</f>
        <v>0</v>
      </c>
      <c r="AR114" s="186" t="s">
        <v>196</v>
      </c>
      <c r="AT114" s="187" t="s">
        <v>71</v>
      </c>
      <c r="AU114" s="187" t="s">
        <v>80</v>
      </c>
      <c r="AY114" s="186" t="s">
        <v>162</v>
      </c>
      <c r="BK114" s="188">
        <f>SUM(BK115:BK124)</f>
        <v>0</v>
      </c>
    </row>
    <row r="115" spans="2:65" s="1" customFormat="1" ht="20.45" customHeight="1">
      <c r="B115" s="40"/>
      <c r="C115" s="192" t="s">
        <v>243</v>
      </c>
      <c r="D115" s="192" t="s">
        <v>164</v>
      </c>
      <c r="E115" s="193" t="s">
        <v>1372</v>
      </c>
      <c r="F115" s="194" t="s">
        <v>1373</v>
      </c>
      <c r="G115" s="195" t="s">
        <v>1327</v>
      </c>
      <c r="H115" s="196">
        <v>1</v>
      </c>
      <c r="I115" s="197"/>
      <c r="J115" s="198">
        <f>ROUND(I115*H115,2)</f>
        <v>0</v>
      </c>
      <c r="K115" s="194" t="s">
        <v>21</v>
      </c>
      <c r="L115" s="60"/>
      <c r="M115" s="199" t="s">
        <v>21</v>
      </c>
      <c r="N115" s="200" t="s">
        <v>43</v>
      </c>
      <c r="O115" s="41"/>
      <c r="P115" s="201">
        <f>O115*H115</f>
        <v>0</v>
      </c>
      <c r="Q115" s="201">
        <v>0</v>
      </c>
      <c r="R115" s="201">
        <f>Q115*H115</f>
        <v>0</v>
      </c>
      <c r="S115" s="201">
        <v>0</v>
      </c>
      <c r="T115" s="202">
        <f>S115*H115</f>
        <v>0</v>
      </c>
      <c r="AR115" s="23" t="s">
        <v>1328</v>
      </c>
      <c r="AT115" s="23" t="s">
        <v>164</v>
      </c>
      <c r="AU115" s="23" t="s">
        <v>82</v>
      </c>
      <c r="AY115" s="23" t="s">
        <v>162</v>
      </c>
      <c r="BE115" s="203">
        <f>IF(N115="základní",J115,0)</f>
        <v>0</v>
      </c>
      <c r="BF115" s="203">
        <f>IF(N115="snížená",J115,0)</f>
        <v>0</v>
      </c>
      <c r="BG115" s="203">
        <f>IF(N115="zákl. přenesená",J115,0)</f>
        <v>0</v>
      </c>
      <c r="BH115" s="203">
        <f>IF(N115="sníž. přenesená",J115,0)</f>
        <v>0</v>
      </c>
      <c r="BI115" s="203">
        <f>IF(N115="nulová",J115,0)</f>
        <v>0</v>
      </c>
      <c r="BJ115" s="23" t="s">
        <v>80</v>
      </c>
      <c r="BK115" s="203">
        <f>ROUND(I115*H115,2)</f>
        <v>0</v>
      </c>
      <c r="BL115" s="23" t="s">
        <v>1328</v>
      </c>
      <c r="BM115" s="23" t="s">
        <v>1457</v>
      </c>
    </row>
    <row r="116" spans="2:65" s="12" customFormat="1">
      <c r="B116" s="218"/>
      <c r="C116" s="219"/>
      <c r="D116" s="231" t="s">
        <v>173</v>
      </c>
      <c r="E116" s="258" t="s">
        <v>21</v>
      </c>
      <c r="F116" s="259" t="s">
        <v>80</v>
      </c>
      <c r="G116" s="219"/>
      <c r="H116" s="260">
        <v>1</v>
      </c>
      <c r="I116" s="223"/>
      <c r="J116" s="219"/>
      <c r="K116" s="219"/>
      <c r="L116" s="224"/>
      <c r="M116" s="225"/>
      <c r="N116" s="226"/>
      <c r="O116" s="226"/>
      <c r="P116" s="226"/>
      <c r="Q116" s="226"/>
      <c r="R116" s="226"/>
      <c r="S116" s="226"/>
      <c r="T116" s="227"/>
      <c r="AT116" s="228" t="s">
        <v>173</v>
      </c>
      <c r="AU116" s="228" t="s">
        <v>82</v>
      </c>
      <c r="AV116" s="12" t="s">
        <v>82</v>
      </c>
      <c r="AW116" s="12" t="s">
        <v>36</v>
      </c>
      <c r="AX116" s="12" t="s">
        <v>80</v>
      </c>
      <c r="AY116" s="228" t="s">
        <v>162</v>
      </c>
    </row>
    <row r="117" spans="2:65" s="1" customFormat="1" ht="20.45" customHeight="1">
      <c r="B117" s="40"/>
      <c r="C117" s="192" t="s">
        <v>250</v>
      </c>
      <c r="D117" s="192" t="s">
        <v>164</v>
      </c>
      <c r="E117" s="193" t="s">
        <v>1375</v>
      </c>
      <c r="F117" s="194" t="s">
        <v>1376</v>
      </c>
      <c r="G117" s="195" t="s">
        <v>1327</v>
      </c>
      <c r="H117" s="196">
        <v>1</v>
      </c>
      <c r="I117" s="197"/>
      <c r="J117" s="198">
        <f>ROUND(I117*H117,2)</f>
        <v>0</v>
      </c>
      <c r="K117" s="194" t="s">
        <v>21</v>
      </c>
      <c r="L117" s="60"/>
      <c r="M117" s="199" t="s">
        <v>21</v>
      </c>
      <c r="N117" s="200" t="s">
        <v>43</v>
      </c>
      <c r="O117" s="41"/>
      <c r="P117" s="201">
        <f>O117*H117</f>
        <v>0</v>
      </c>
      <c r="Q117" s="201">
        <v>0</v>
      </c>
      <c r="R117" s="201">
        <f>Q117*H117</f>
        <v>0</v>
      </c>
      <c r="S117" s="201">
        <v>0</v>
      </c>
      <c r="T117" s="202">
        <f>S117*H117</f>
        <v>0</v>
      </c>
      <c r="AR117" s="23" t="s">
        <v>1328</v>
      </c>
      <c r="AT117" s="23" t="s">
        <v>164</v>
      </c>
      <c r="AU117" s="23" t="s">
        <v>82</v>
      </c>
      <c r="AY117" s="23" t="s">
        <v>162</v>
      </c>
      <c r="BE117" s="203">
        <f>IF(N117="základní",J117,0)</f>
        <v>0</v>
      </c>
      <c r="BF117" s="203">
        <f>IF(N117="snížená",J117,0)</f>
        <v>0</v>
      </c>
      <c r="BG117" s="203">
        <f>IF(N117="zákl. přenesená",J117,0)</f>
        <v>0</v>
      </c>
      <c r="BH117" s="203">
        <f>IF(N117="sníž. přenesená",J117,0)</f>
        <v>0</v>
      </c>
      <c r="BI117" s="203">
        <f>IF(N117="nulová",J117,0)</f>
        <v>0</v>
      </c>
      <c r="BJ117" s="23" t="s">
        <v>80</v>
      </c>
      <c r="BK117" s="203">
        <f>ROUND(I117*H117,2)</f>
        <v>0</v>
      </c>
      <c r="BL117" s="23" t="s">
        <v>1328</v>
      </c>
      <c r="BM117" s="23" t="s">
        <v>1458</v>
      </c>
    </row>
    <row r="118" spans="2:65" s="12" customFormat="1">
      <c r="B118" s="218"/>
      <c r="C118" s="219"/>
      <c r="D118" s="231" t="s">
        <v>173</v>
      </c>
      <c r="E118" s="258" t="s">
        <v>21</v>
      </c>
      <c r="F118" s="259" t="s">
        <v>80</v>
      </c>
      <c r="G118" s="219"/>
      <c r="H118" s="260">
        <v>1</v>
      </c>
      <c r="I118" s="223"/>
      <c r="J118" s="219"/>
      <c r="K118" s="219"/>
      <c r="L118" s="224"/>
      <c r="M118" s="225"/>
      <c r="N118" s="226"/>
      <c r="O118" s="226"/>
      <c r="P118" s="226"/>
      <c r="Q118" s="226"/>
      <c r="R118" s="226"/>
      <c r="S118" s="226"/>
      <c r="T118" s="227"/>
      <c r="AT118" s="228" t="s">
        <v>173</v>
      </c>
      <c r="AU118" s="228" t="s">
        <v>82</v>
      </c>
      <c r="AV118" s="12" t="s">
        <v>82</v>
      </c>
      <c r="AW118" s="12" t="s">
        <v>36</v>
      </c>
      <c r="AX118" s="12" t="s">
        <v>80</v>
      </c>
      <c r="AY118" s="228" t="s">
        <v>162</v>
      </c>
    </row>
    <row r="119" spans="2:65" s="1" customFormat="1" ht="28.9" customHeight="1">
      <c r="B119" s="40"/>
      <c r="C119" s="192" t="s">
        <v>257</v>
      </c>
      <c r="D119" s="192" t="s">
        <v>164</v>
      </c>
      <c r="E119" s="193" t="s">
        <v>1378</v>
      </c>
      <c r="F119" s="194" t="s">
        <v>1379</v>
      </c>
      <c r="G119" s="195" t="s">
        <v>1327</v>
      </c>
      <c r="H119" s="196">
        <v>1</v>
      </c>
      <c r="I119" s="197"/>
      <c r="J119" s="198">
        <f>ROUND(I119*H119,2)</f>
        <v>0</v>
      </c>
      <c r="K119" s="194" t="s">
        <v>21</v>
      </c>
      <c r="L119" s="60"/>
      <c r="M119" s="199" t="s">
        <v>21</v>
      </c>
      <c r="N119" s="200" t="s">
        <v>43</v>
      </c>
      <c r="O119" s="41"/>
      <c r="P119" s="201">
        <f>O119*H119</f>
        <v>0</v>
      </c>
      <c r="Q119" s="201">
        <v>0</v>
      </c>
      <c r="R119" s="201">
        <f>Q119*H119</f>
        <v>0</v>
      </c>
      <c r="S119" s="201">
        <v>0</v>
      </c>
      <c r="T119" s="202">
        <f>S119*H119</f>
        <v>0</v>
      </c>
      <c r="AR119" s="23" t="s">
        <v>1328</v>
      </c>
      <c r="AT119" s="23" t="s">
        <v>164</v>
      </c>
      <c r="AU119" s="23" t="s">
        <v>82</v>
      </c>
      <c r="AY119" s="23" t="s">
        <v>162</v>
      </c>
      <c r="BE119" s="203">
        <f>IF(N119="základní",J119,0)</f>
        <v>0</v>
      </c>
      <c r="BF119" s="203">
        <f>IF(N119="snížená",J119,0)</f>
        <v>0</v>
      </c>
      <c r="BG119" s="203">
        <f>IF(N119="zákl. přenesená",J119,0)</f>
        <v>0</v>
      </c>
      <c r="BH119" s="203">
        <f>IF(N119="sníž. přenesená",J119,0)</f>
        <v>0</v>
      </c>
      <c r="BI119" s="203">
        <f>IF(N119="nulová",J119,0)</f>
        <v>0</v>
      </c>
      <c r="BJ119" s="23" t="s">
        <v>80</v>
      </c>
      <c r="BK119" s="203">
        <f>ROUND(I119*H119,2)</f>
        <v>0</v>
      </c>
      <c r="BL119" s="23" t="s">
        <v>1328</v>
      </c>
      <c r="BM119" s="23" t="s">
        <v>1459</v>
      </c>
    </row>
    <row r="120" spans="2:65" s="12" customFormat="1">
      <c r="B120" s="218"/>
      <c r="C120" s="219"/>
      <c r="D120" s="231" t="s">
        <v>173</v>
      </c>
      <c r="E120" s="258" t="s">
        <v>21</v>
      </c>
      <c r="F120" s="259" t="s">
        <v>80</v>
      </c>
      <c r="G120" s="219"/>
      <c r="H120" s="260">
        <v>1</v>
      </c>
      <c r="I120" s="223"/>
      <c r="J120" s="219"/>
      <c r="K120" s="219"/>
      <c r="L120" s="224"/>
      <c r="M120" s="225"/>
      <c r="N120" s="226"/>
      <c r="O120" s="226"/>
      <c r="P120" s="226"/>
      <c r="Q120" s="226"/>
      <c r="R120" s="226"/>
      <c r="S120" s="226"/>
      <c r="T120" s="227"/>
      <c r="AT120" s="228" t="s">
        <v>173</v>
      </c>
      <c r="AU120" s="228" t="s">
        <v>82</v>
      </c>
      <c r="AV120" s="12" t="s">
        <v>82</v>
      </c>
      <c r="AW120" s="12" t="s">
        <v>36</v>
      </c>
      <c r="AX120" s="12" t="s">
        <v>80</v>
      </c>
      <c r="AY120" s="228" t="s">
        <v>162</v>
      </c>
    </row>
    <row r="121" spans="2:65" s="1" customFormat="1" ht="20.45" customHeight="1">
      <c r="B121" s="40"/>
      <c r="C121" s="192" t="s">
        <v>263</v>
      </c>
      <c r="D121" s="192" t="s">
        <v>164</v>
      </c>
      <c r="E121" s="193" t="s">
        <v>1381</v>
      </c>
      <c r="F121" s="194" t="s">
        <v>1382</v>
      </c>
      <c r="G121" s="195" t="s">
        <v>1327</v>
      </c>
      <c r="H121" s="196">
        <v>1</v>
      </c>
      <c r="I121" s="197"/>
      <c r="J121" s="198">
        <f>ROUND(I121*H121,2)</f>
        <v>0</v>
      </c>
      <c r="K121" s="194" t="s">
        <v>21</v>
      </c>
      <c r="L121" s="60"/>
      <c r="M121" s="199" t="s">
        <v>21</v>
      </c>
      <c r="N121" s="200" t="s">
        <v>43</v>
      </c>
      <c r="O121" s="41"/>
      <c r="P121" s="201">
        <f>O121*H121</f>
        <v>0</v>
      </c>
      <c r="Q121" s="201">
        <v>0</v>
      </c>
      <c r="R121" s="201">
        <f>Q121*H121</f>
        <v>0</v>
      </c>
      <c r="S121" s="201">
        <v>0</v>
      </c>
      <c r="T121" s="202">
        <f>S121*H121</f>
        <v>0</v>
      </c>
      <c r="AR121" s="23" t="s">
        <v>1328</v>
      </c>
      <c r="AT121" s="23" t="s">
        <v>164</v>
      </c>
      <c r="AU121" s="23" t="s">
        <v>82</v>
      </c>
      <c r="AY121" s="23" t="s">
        <v>162</v>
      </c>
      <c r="BE121" s="203">
        <f>IF(N121="základní",J121,0)</f>
        <v>0</v>
      </c>
      <c r="BF121" s="203">
        <f>IF(N121="snížená",J121,0)</f>
        <v>0</v>
      </c>
      <c r="BG121" s="203">
        <f>IF(N121="zákl. přenesená",J121,0)</f>
        <v>0</v>
      </c>
      <c r="BH121" s="203">
        <f>IF(N121="sníž. přenesená",J121,0)</f>
        <v>0</v>
      </c>
      <c r="BI121" s="203">
        <f>IF(N121="nulová",J121,0)</f>
        <v>0</v>
      </c>
      <c r="BJ121" s="23" t="s">
        <v>80</v>
      </c>
      <c r="BK121" s="203">
        <f>ROUND(I121*H121,2)</f>
        <v>0</v>
      </c>
      <c r="BL121" s="23" t="s">
        <v>1328</v>
      </c>
      <c r="BM121" s="23" t="s">
        <v>1460</v>
      </c>
    </row>
    <row r="122" spans="2:65" s="12" customFormat="1">
      <c r="B122" s="218"/>
      <c r="C122" s="219"/>
      <c r="D122" s="231" t="s">
        <v>173</v>
      </c>
      <c r="E122" s="258" t="s">
        <v>21</v>
      </c>
      <c r="F122" s="259" t="s">
        <v>80</v>
      </c>
      <c r="G122" s="219"/>
      <c r="H122" s="260">
        <v>1</v>
      </c>
      <c r="I122" s="223"/>
      <c r="J122" s="219"/>
      <c r="K122" s="219"/>
      <c r="L122" s="224"/>
      <c r="M122" s="225"/>
      <c r="N122" s="226"/>
      <c r="O122" s="226"/>
      <c r="P122" s="226"/>
      <c r="Q122" s="226"/>
      <c r="R122" s="226"/>
      <c r="S122" s="226"/>
      <c r="T122" s="227"/>
      <c r="AT122" s="228" t="s">
        <v>173</v>
      </c>
      <c r="AU122" s="228" t="s">
        <v>82</v>
      </c>
      <c r="AV122" s="12" t="s">
        <v>82</v>
      </c>
      <c r="AW122" s="12" t="s">
        <v>36</v>
      </c>
      <c r="AX122" s="12" t="s">
        <v>80</v>
      </c>
      <c r="AY122" s="228" t="s">
        <v>162</v>
      </c>
    </row>
    <row r="123" spans="2:65" s="1" customFormat="1" ht="20.45" customHeight="1">
      <c r="B123" s="40"/>
      <c r="C123" s="192" t="s">
        <v>10</v>
      </c>
      <c r="D123" s="192" t="s">
        <v>164</v>
      </c>
      <c r="E123" s="193" t="s">
        <v>1384</v>
      </c>
      <c r="F123" s="194" t="s">
        <v>1430</v>
      </c>
      <c r="G123" s="195" t="s">
        <v>1327</v>
      </c>
      <c r="H123" s="196">
        <v>2</v>
      </c>
      <c r="I123" s="197"/>
      <c r="J123" s="198">
        <f>ROUND(I123*H123,2)</f>
        <v>0</v>
      </c>
      <c r="K123" s="194" t="s">
        <v>21</v>
      </c>
      <c r="L123" s="60"/>
      <c r="M123" s="199" t="s">
        <v>21</v>
      </c>
      <c r="N123" s="200" t="s">
        <v>43</v>
      </c>
      <c r="O123" s="41"/>
      <c r="P123" s="201">
        <f>O123*H123</f>
        <v>0</v>
      </c>
      <c r="Q123" s="201">
        <v>0</v>
      </c>
      <c r="R123" s="201">
        <f>Q123*H123</f>
        <v>0</v>
      </c>
      <c r="S123" s="201">
        <v>0</v>
      </c>
      <c r="T123" s="202">
        <f>S123*H123</f>
        <v>0</v>
      </c>
      <c r="AR123" s="23" t="s">
        <v>1328</v>
      </c>
      <c r="AT123" s="23" t="s">
        <v>164</v>
      </c>
      <c r="AU123" s="23" t="s">
        <v>82</v>
      </c>
      <c r="AY123" s="23" t="s">
        <v>162</v>
      </c>
      <c r="BE123" s="203">
        <f>IF(N123="základní",J123,0)</f>
        <v>0</v>
      </c>
      <c r="BF123" s="203">
        <f>IF(N123="snížená",J123,0)</f>
        <v>0</v>
      </c>
      <c r="BG123" s="203">
        <f>IF(N123="zákl. přenesená",J123,0)</f>
        <v>0</v>
      </c>
      <c r="BH123" s="203">
        <f>IF(N123="sníž. přenesená",J123,0)</f>
        <v>0</v>
      </c>
      <c r="BI123" s="203">
        <f>IF(N123="nulová",J123,0)</f>
        <v>0</v>
      </c>
      <c r="BJ123" s="23" t="s">
        <v>80</v>
      </c>
      <c r="BK123" s="203">
        <f>ROUND(I123*H123,2)</f>
        <v>0</v>
      </c>
      <c r="BL123" s="23" t="s">
        <v>1328</v>
      </c>
      <c r="BM123" s="23" t="s">
        <v>1461</v>
      </c>
    </row>
    <row r="124" spans="2:65" s="12" customFormat="1">
      <c r="B124" s="218"/>
      <c r="C124" s="219"/>
      <c r="D124" s="204" t="s">
        <v>173</v>
      </c>
      <c r="E124" s="220" t="s">
        <v>21</v>
      </c>
      <c r="F124" s="221" t="s">
        <v>82</v>
      </c>
      <c r="G124" s="219"/>
      <c r="H124" s="222">
        <v>2</v>
      </c>
      <c r="I124" s="223"/>
      <c r="J124" s="219"/>
      <c r="K124" s="219"/>
      <c r="L124" s="224"/>
      <c r="M124" s="261"/>
      <c r="N124" s="262"/>
      <c r="O124" s="262"/>
      <c r="P124" s="262"/>
      <c r="Q124" s="262"/>
      <c r="R124" s="262"/>
      <c r="S124" s="262"/>
      <c r="T124" s="263"/>
      <c r="AT124" s="228" t="s">
        <v>173</v>
      </c>
      <c r="AU124" s="228" t="s">
        <v>82</v>
      </c>
      <c r="AV124" s="12" t="s">
        <v>82</v>
      </c>
      <c r="AW124" s="12" t="s">
        <v>36</v>
      </c>
      <c r="AX124" s="12" t="s">
        <v>80</v>
      </c>
      <c r="AY124" s="228" t="s">
        <v>162</v>
      </c>
    </row>
    <row r="125" spans="2:65" s="1" customFormat="1" ht="6.95" customHeight="1">
      <c r="B125" s="55"/>
      <c r="C125" s="56"/>
      <c r="D125" s="56"/>
      <c r="E125" s="56"/>
      <c r="F125" s="56"/>
      <c r="G125" s="56"/>
      <c r="H125" s="56"/>
      <c r="I125" s="138"/>
      <c r="J125" s="56"/>
      <c r="K125" s="56"/>
      <c r="L125" s="60"/>
    </row>
  </sheetData>
  <sheetProtection password="CC35" sheet="1" objects="1" scenarios="1" formatCells="0" formatColumns="0" formatRows="0" sort="0" autoFilter="0"/>
  <autoFilter ref="C81:K124"/>
  <mergeCells count="9">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7"/>
  <sheetViews>
    <sheetView showGridLines="0" workbookViewId="0">
      <pane ySplit="1" topLeftCell="A2" activePane="bottomLeft" state="frozen"/>
      <selection pane="bottomLeft" activeCell="W42" sqref="W42"/>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121</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1462</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ROUND(SUM(BE81:BE116), 2)</f>
        <v>0</v>
      </c>
      <c r="G30" s="41"/>
      <c r="H30" s="41"/>
      <c r="I30" s="130">
        <v>0.21</v>
      </c>
      <c r="J30" s="129">
        <f>ROUND(ROUND((SUM(BE81:BE116)), 2)*I30, 2)</f>
        <v>0</v>
      </c>
      <c r="K30" s="44"/>
    </row>
    <row r="31" spans="2:11" s="1" customFormat="1" ht="14.45" customHeight="1">
      <c r="B31" s="40"/>
      <c r="C31" s="41"/>
      <c r="D31" s="41"/>
      <c r="E31" s="48" t="s">
        <v>44</v>
      </c>
      <c r="F31" s="129">
        <f>ROUND(SUM(BF81:BF116), 2)</f>
        <v>0</v>
      </c>
      <c r="G31" s="41"/>
      <c r="H31" s="41"/>
      <c r="I31" s="130">
        <v>0.15</v>
      </c>
      <c r="J31" s="129">
        <f>ROUND(ROUND((SUM(BF81:BF116)), 2)*I31, 2)</f>
        <v>0</v>
      </c>
      <c r="K31" s="44"/>
    </row>
    <row r="32" spans="2:11" s="1" customFormat="1" ht="14.45" hidden="1" customHeight="1">
      <c r="B32" s="40"/>
      <c r="C32" s="41"/>
      <c r="D32" s="41"/>
      <c r="E32" s="48" t="s">
        <v>45</v>
      </c>
      <c r="F32" s="129">
        <f>ROUND(SUM(BG81:BG116), 2)</f>
        <v>0</v>
      </c>
      <c r="G32" s="41"/>
      <c r="H32" s="41"/>
      <c r="I32" s="130">
        <v>0.21</v>
      </c>
      <c r="J32" s="129">
        <v>0</v>
      </c>
      <c r="K32" s="44"/>
    </row>
    <row r="33" spans="2:11" s="1" customFormat="1" ht="14.45" hidden="1" customHeight="1">
      <c r="B33" s="40"/>
      <c r="C33" s="41"/>
      <c r="D33" s="41"/>
      <c r="E33" s="48" t="s">
        <v>46</v>
      </c>
      <c r="F33" s="129">
        <f>ROUND(SUM(BH81:BH116), 2)</f>
        <v>0</v>
      </c>
      <c r="G33" s="41"/>
      <c r="H33" s="41"/>
      <c r="I33" s="130">
        <v>0.15</v>
      </c>
      <c r="J33" s="129">
        <v>0</v>
      </c>
      <c r="K33" s="44"/>
    </row>
    <row r="34" spans="2:11" s="1" customFormat="1" ht="14.45" hidden="1" customHeight="1">
      <c r="B34" s="40"/>
      <c r="C34" s="41"/>
      <c r="D34" s="41"/>
      <c r="E34" s="48" t="s">
        <v>47</v>
      </c>
      <c r="F34" s="129">
        <f>ROUND(SUM(BI81:BI116),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VRN 07 - Vedlejší rozpočtové náklady SO 07</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J81</f>
        <v>0</v>
      </c>
      <c r="K56" s="44"/>
      <c r="AU56" s="23" t="s">
        <v>134</v>
      </c>
    </row>
    <row r="57" spans="2:47" s="7" customFormat="1" ht="24.95" customHeight="1">
      <c r="B57" s="148"/>
      <c r="C57" s="149"/>
      <c r="D57" s="150" t="s">
        <v>1315</v>
      </c>
      <c r="E57" s="151"/>
      <c r="F57" s="151"/>
      <c r="G57" s="151"/>
      <c r="H57" s="151"/>
      <c r="I57" s="152"/>
      <c r="J57" s="153">
        <f>J82</f>
        <v>0</v>
      </c>
      <c r="K57" s="154"/>
    </row>
    <row r="58" spans="2:47" s="8" customFormat="1" ht="19.899999999999999" customHeight="1">
      <c r="B58" s="155"/>
      <c r="C58" s="156"/>
      <c r="D58" s="157" t="s">
        <v>1316</v>
      </c>
      <c r="E58" s="158"/>
      <c r="F58" s="158"/>
      <c r="G58" s="158"/>
      <c r="H58" s="158"/>
      <c r="I58" s="159"/>
      <c r="J58" s="160">
        <f>J83</f>
        <v>0</v>
      </c>
      <c r="K58" s="161"/>
    </row>
    <row r="59" spans="2:47" s="8" customFormat="1" ht="19.899999999999999" customHeight="1">
      <c r="B59" s="155"/>
      <c r="C59" s="156"/>
      <c r="D59" s="157" t="s">
        <v>1317</v>
      </c>
      <c r="E59" s="158"/>
      <c r="F59" s="158"/>
      <c r="G59" s="158"/>
      <c r="H59" s="158"/>
      <c r="I59" s="159"/>
      <c r="J59" s="160">
        <f>J93</f>
        <v>0</v>
      </c>
      <c r="K59" s="161"/>
    </row>
    <row r="60" spans="2:47" s="8" customFormat="1" ht="19.899999999999999" customHeight="1">
      <c r="B60" s="155"/>
      <c r="C60" s="156"/>
      <c r="D60" s="157" t="s">
        <v>1318</v>
      </c>
      <c r="E60" s="158"/>
      <c r="F60" s="158"/>
      <c r="G60" s="158"/>
      <c r="H60" s="158"/>
      <c r="I60" s="159"/>
      <c r="J60" s="160">
        <f>J105</f>
        <v>0</v>
      </c>
      <c r="K60" s="161"/>
    </row>
    <row r="61" spans="2:47" s="8" customFormat="1" ht="19.899999999999999" customHeight="1">
      <c r="B61" s="155"/>
      <c r="C61" s="156"/>
      <c r="D61" s="157" t="s">
        <v>1320</v>
      </c>
      <c r="E61" s="158"/>
      <c r="F61" s="158"/>
      <c r="G61" s="158"/>
      <c r="H61" s="158"/>
      <c r="I61" s="159"/>
      <c r="J61" s="160">
        <f>J108</f>
        <v>0</v>
      </c>
      <c r="K61" s="161"/>
    </row>
    <row r="62" spans="2:47" s="1" customFormat="1" ht="21.75" customHeight="1">
      <c r="B62" s="40"/>
      <c r="C62" s="41"/>
      <c r="D62" s="41"/>
      <c r="E62" s="41"/>
      <c r="F62" s="41"/>
      <c r="G62" s="41"/>
      <c r="H62" s="41"/>
      <c r="I62" s="117"/>
      <c r="J62" s="41"/>
      <c r="K62" s="44"/>
    </row>
    <row r="63" spans="2:47" s="1" customFormat="1" ht="6.95" customHeight="1">
      <c r="B63" s="55"/>
      <c r="C63" s="56"/>
      <c r="D63" s="56"/>
      <c r="E63" s="56"/>
      <c r="F63" s="56"/>
      <c r="G63" s="56"/>
      <c r="H63" s="56"/>
      <c r="I63" s="138"/>
      <c r="J63" s="56"/>
      <c r="K63" s="57"/>
    </row>
    <row r="67" spans="2:20" s="1" customFormat="1" ht="6.95" customHeight="1">
      <c r="B67" s="58"/>
      <c r="C67" s="59"/>
      <c r="D67" s="59"/>
      <c r="E67" s="59"/>
      <c r="F67" s="59"/>
      <c r="G67" s="59"/>
      <c r="H67" s="59"/>
      <c r="I67" s="141"/>
      <c r="J67" s="59"/>
      <c r="K67" s="59"/>
      <c r="L67" s="60"/>
    </row>
    <row r="68" spans="2:20" s="1" customFormat="1" ht="36.950000000000003" customHeight="1">
      <c r="B68" s="40"/>
      <c r="C68" s="61" t="s">
        <v>146</v>
      </c>
      <c r="D68" s="62"/>
      <c r="E68" s="62"/>
      <c r="F68" s="62"/>
      <c r="G68" s="62"/>
      <c r="H68" s="62"/>
      <c r="I68" s="162"/>
      <c r="J68" s="62"/>
      <c r="K68" s="62"/>
      <c r="L68" s="60"/>
    </row>
    <row r="69" spans="2:20" s="1" customFormat="1" ht="6.95" customHeight="1">
      <c r="B69" s="40"/>
      <c r="C69" s="62"/>
      <c r="D69" s="62"/>
      <c r="E69" s="62"/>
      <c r="F69" s="62"/>
      <c r="G69" s="62"/>
      <c r="H69" s="62"/>
      <c r="I69" s="162"/>
      <c r="J69" s="62"/>
      <c r="K69" s="62"/>
      <c r="L69" s="60"/>
    </row>
    <row r="70" spans="2:20" s="1" customFormat="1" ht="14.45" customHeight="1">
      <c r="B70" s="40"/>
      <c r="C70" s="64" t="s">
        <v>18</v>
      </c>
      <c r="D70" s="62"/>
      <c r="E70" s="62"/>
      <c r="F70" s="62"/>
      <c r="G70" s="62"/>
      <c r="H70" s="62"/>
      <c r="I70" s="162"/>
      <c r="J70" s="62"/>
      <c r="K70" s="62"/>
      <c r="L70" s="60"/>
    </row>
    <row r="71" spans="2:20" s="1" customFormat="1" ht="20.45" customHeight="1">
      <c r="B71" s="40"/>
      <c r="C71" s="62"/>
      <c r="D71" s="62"/>
      <c r="E71" s="381" t="str">
        <f>E7</f>
        <v>Desná, Loučná - Kouty nad Desnou, oprava kamenných stupňů</v>
      </c>
      <c r="F71" s="382"/>
      <c r="G71" s="382"/>
      <c r="H71" s="382"/>
      <c r="I71" s="162"/>
      <c r="J71" s="62"/>
      <c r="K71" s="62"/>
      <c r="L71" s="60"/>
    </row>
    <row r="72" spans="2:20" s="1" customFormat="1" ht="14.45" customHeight="1">
      <c r="B72" s="40"/>
      <c r="C72" s="64" t="s">
        <v>128</v>
      </c>
      <c r="D72" s="62"/>
      <c r="E72" s="62"/>
      <c r="F72" s="62"/>
      <c r="G72" s="62"/>
      <c r="H72" s="62"/>
      <c r="I72" s="162"/>
      <c r="J72" s="62"/>
      <c r="K72" s="62"/>
      <c r="L72" s="60"/>
    </row>
    <row r="73" spans="2:20" s="1" customFormat="1" ht="22.15" customHeight="1">
      <c r="B73" s="40"/>
      <c r="C73" s="62"/>
      <c r="D73" s="62"/>
      <c r="E73" s="349" t="str">
        <f>E9</f>
        <v>VRN 07 - Vedlejší rozpočtové náklady SO 07</v>
      </c>
      <c r="F73" s="383"/>
      <c r="G73" s="383"/>
      <c r="H73" s="383"/>
      <c r="I73" s="162"/>
      <c r="J73" s="62"/>
      <c r="K73" s="62"/>
      <c r="L73" s="60"/>
    </row>
    <row r="74" spans="2:20" s="1" customFormat="1" ht="6.95" customHeight="1">
      <c r="B74" s="40"/>
      <c r="C74" s="62"/>
      <c r="D74" s="62"/>
      <c r="E74" s="62"/>
      <c r="F74" s="62"/>
      <c r="G74" s="62"/>
      <c r="H74" s="62"/>
      <c r="I74" s="162"/>
      <c r="J74" s="62"/>
      <c r="K74" s="62"/>
      <c r="L74" s="60"/>
    </row>
    <row r="75" spans="2:20" s="1" customFormat="1" ht="18" customHeight="1">
      <c r="B75" s="40"/>
      <c r="C75" s="64" t="s">
        <v>23</v>
      </c>
      <c r="D75" s="62"/>
      <c r="E75" s="62"/>
      <c r="F75" s="163" t="str">
        <f>F12</f>
        <v>Kouty nad Desnou, Rejhotice</v>
      </c>
      <c r="G75" s="62"/>
      <c r="H75" s="62"/>
      <c r="I75" s="164" t="s">
        <v>25</v>
      </c>
      <c r="J75" s="72" t="str">
        <f>IF(J12="","",J12)</f>
        <v>25. 9. 2017</v>
      </c>
      <c r="K75" s="62"/>
      <c r="L75" s="60"/>
    </row>
    <row r="76" spans="2:20" s="1" customFormat="1" ht="6.95" customHeight="1">
      <c r="B76" s="40"/>
      <c r="C76" s="62"/>
      <c r="D76" s="62"/>
      <c r="E76" s="62"/>
      <c r="F76" s="62"/>
      <c r="G76" s="62"/>
      <c r="H76" s="62"/>
      <c r="I76" s="162"/>
      <c r="J76" s="62"/>
      <c r="K76" s="62"/>
      <c r="L76" s="60"/>
    </row>
    <row r="77" spans="2:20" s="1" customFormat="1" ht="15">
      <c r="B77" s="40"/>
      <c r="C77" s="64" t="s">
        <v>27</v>
      </c>
      <c r="D77" s="62"/>
      <c r="E77" s="62"/>
      <c r="F77" s="163" t="str">
        <f>E15</f>
        <v xml:space="preserve"> </v>
      </c>
      <c r="G77" s="62"/>
      <c r="H77" s="62"/>
      <c r="I77" s="164" t="s">
        <v>33</v>
      </c>
      <c r="J77" s="163" t="str">
        <f>E21</f>
        <v>AGPOL s.r.o., Jungmannova 153/12, 77900 Olomouc</v>
      </c>
      <c r="K77" s="62"/>
      <c r="L77" s="60"/>
    </row>
    <row r="78" spans="2:20" s="1" customFormat="1" ht="14.45" customHeight="1">
      <c r="B78" s="40"/>
      <c r="C78" s="64" t="s">
        <v>31</v>
      </c>
      <c r="D78" s="62"/>
      <c r="E78" s="62"/>
      <c r="F78" s="163" t="str">
        <f>IF(E18="","",E18)</f>
        <v/>
      </c>
      <c r="G78" s="62"/>
      <c r="H78" s="62"/>
      <c r="I78" s="162"/>
      <c r="J78" s="62"/>
      <c r="K78" s="62"/>
      <c r="L78" s="60"/>
    </row>
    <row r="79" spans="2:20" s="1" customFormat="1" ht="10.35" customHeight="1">
      <c r="B79" s="40"/>
      <c r="C79" s="62"/>
      <c r="D79" s="62"/>
      <c r="E79" s="62"/>
      <c r="F79" s="62"/>
      <c r="G79" s="62"/>
      <c r="H79" s="62"/>
      <c r="I79" s="162"/>
      <c r="J79" s="62"/>
      <c r="K79" s="62"/>
      <c r="L79" s="60"/>
    </row>
    <row r="80" spans="2:20" s="9" customFormat="1" ht="29.25" customHeight="1">
      <c r="B80" s="165"/>
      <c r="C80" s="166" t="s">
        <v>147</v>
      </c>
      <c r="D80" s="167" t="s">
        <v>57</v>
      </c>
      <c r="E80" s="167" t="s">
        <v>53</v>
      </c>
      <c r="F80" s="167" t="s">
        <v>148</v>
      </c>
      <c r="G80" s="167" t="s">
        <v>149</v>
      </c>
      <c r="H80" s="167" t="s">
        <v>150</v>
      </c>
      <c r="I80" s="168" t="s">
        <v>151</v>
      </c>
      <c r="J80" s="167" t="s">
        <v>132</v>
      </c>
      <c r="K80" s="169" t="s">
        <v>152</v>
      </c>
      <c r="L80" s="170"/>
      <c r="M80" s="80" t="s">
        <v>153</v>
      </c>
      <c r="N80" s="81" t="s">
        <v>42</v>
      </c>
      <c r="O80" s="81" t="s">
        <v>154</v>
      </c>
      <c r="P80" s="81" t="s">
        <v>155</v>
      </c>
      <c r="Q80" s="81" t="s">
        <v>156</v>
      </c>
      <c r="R80" s="81" t="s">
        <v>157</v>
      </c>
      <c r="S80" s="81" t="s">
        <v>158</v>
      </c>
      <c r="T80" s="82" t="s">
        <v>159</v>
      </c>
    </row>
    <row r="81" spans="2:65" s="1" customFormat="1" ht="29.25" customHeight="1">
      <c r="B81" s="40"/>
      <c r="C81" s="86" t="s">
        <v>133</v>
      </c>
      <c r="D81" s="62"/>
      <c r="E81" s="62"/>
      <c r="F81" s="62"/>
      <c r="G81" s="62"/>
      <c r="H81" s="62"/>
      <c r="I81" s="162"/>
      <c r="J81" s="171">
        <f>BK81</f>
        <v>0</v>
      </c>
      <c r="K81" s="62"/>
      <c r="L81" s="60"/>
      <c r="M81" s="83"/>
      <c r="N81" s="84"/>
      <c r="O81" s="84"/>
      <c r="P81" s="172">
        <f>P82</f>
        <v>0</v>
      </c>
      <c r="Q81" s="84"/>
      <c r="R81" s="172">
        <f>R82</f>
        <v>0</v>
      </c>
      <c r="S81" s="84"/>
      <c r="T81" s="173">
        <f>T82</f>
        <v>0</v>
      </c>
      <c r="AT81" s="23" t="s">
        <v>71</v>
      </c>
      <c r="AU81" s="23" t="s">
        <v>134</v>
      </c>
      <c r="BK81" s="174">
        <f>BK82</f>
        <v>0</v>
      </c>
    </row>
    <row r="82" spans="2:65" s="10" customFormat="1" ht="37.35" customHeight="1">
      <c r="B82" s="175"/>
      <c r="C82" s="176"/>
      <c r="D82" s="177" t="s">
        <v>71</v>
      </c>
      <c r="E82" s="178" t="s">
        <v>1321</v>
      </c>
      <c r="F82" s="178" t="s">
        <v>1322</v>
      </c>
      <c r="G82" s="176"/>
      <c r="H82" s="176"/>
      <c r="I82" s="179"/>
      <c r="J82" s="180">
        <f>BK82</f>
        <v>0</v>
      </c>
      <c r="K82" s="176"/>
      <c r="L82" s="181"/>
      <c r="M82" s="182"/>
      <c r="N82" s="183"/>
      <c r="O82" s="183"/>
      <c r="P82" s="184">
        <f>P83+P93+P105+P108</f>
        <v>0</v>
      </c>
      <c r="Q82" s="183"/>
      <c r="R82" s="184">
        <f>R83+R93+R105+R108</f>
        <v>0</v>
      </c>
      <c r="S82" s="183"/>
      <c r="T82" s="185">
        <f>T83+T93+T105+T108</f>
        <v>0</v>
      </c>
      <c r="AR82" s="186" t="s">
        <v>196</v>
      </c>
      <c r="AT82" s="187" t="s">
        <v>71</v>
      </c>
      <c r="AU82" s="187" t="s">
        <v>72</v>
      </c>
      <c r="AY82" s="186" t="s">
        <v>162</v>
      </c>
      <c r="BK82" s="188">
        <f>BK83+BK93+BK105+BK108</f>
        <v>0</v>
      </c>
    </row>
    <row r="83" spans="2:65" s="10" customFormat="1" ht="19.899999999999999" customHeight="1">
      <c r="B83" s="175"/>
      <c r="C83" s="176"/>
      <c r="D83" s="189" t="s">
        <v>71</v>
      </c>
      <c r="E83" s="190" t="s">
        <v>1323</v>
      </c>
      <c r="F83" s="190" t="s">
        <v>1324</v>
      </c>
      <c r="G83" s="176"/>
      <c r="H83" s="176"/>
      <c r="I83" s="179"/>
      <c r="J83" s="191">
        <f>BK83</f>
        <v>0</v>
      </c>
      <c r="K83" s="176"/>
      <c r="L83" s="181"/>
      <c r="M83" s="182"/>
      <c r="N83" s="183"/>
      <c r="O83" s="183"/>
      <c r="P83" s="184">
        <f>SUM(P84:P92)</f>
        <v>0</v>
      </c>
      <c r="Q83" s="183"/>
      <c r="R83" s="184">
        <f>SUM(R84:R92)</f>
        <v>0</v>
      </c>
      <c r="S83" s="183"/>
      <c r="T83" s="185">
        <f>SUM(T84:T92)</f>
        <v>0</v>
      </c>
      <c r="AR83" s="186" t="s">
        <v>196</v>
      </c>
      <c r="AT83" s="187" t="s">
        <v>71</v>
      </c>
      <c r="AU83" s="187" t="s">
        <v>80</v>
      </c>
      <c r="AY83" s="186" t="s">
        <v>162</v>
      </c>
      <c r="BK83" s="188">
        <f>SUM(BK84:BK92)</f>
        <v>0</v>
      </c>
    </row>
    <row r="84" spans="2:65" s="1" customFormat="1" ht="20.45" customHeight="1">
      <c r="B84" s="40"/>
      <c r="C84" s="192" t="s">
        <v>80</v>
      </c>
      <c r="D84" s="192" t="s">
        <v>164</v>
      </c>
      <c r="E84" s="193" t="s">
        <v>1325</v>
      </c>
      <c r="F84" s="194" t="s">
        <v>1326</v>
      </c>
      <c r="G84" s="195" t="s">
        <v>1327</v>
      </c>
      <c r="H84" s="196">
        <v>1</v>
      </c>
      <c r="I84" s="197"/>
      <c r="J84" s="198">
        <f>ROUND(I84*H84,2)</f>
        <v>0</v>
      </c>
      <c r="K84" s="194" t="s">
        <v>21</v>
      </c>
      <c r="L84" s="60"/>
      <c r="M84" s="199" t="s">
        <v>21</v>
      </c>
      <c r="N84" s="200" t="s">
        <v>43</v>
      </c>
      <c r="O84" s="41"/>
      <c r="P84" s="201">
        <f>O84*H84</f>
        <v>0</v>
      </c>
      <c r="Q84" s="201">
        <v>0</v>
      </c>
      <c r="R84" s="201">
        <f>Q84*H84</f>
        <v>0</v>
      </c>
      <c r="S84" s="201">
        <v>0</v>
      </c>
      <c r="T84" s="202">
        <f>S84*H84</f>
        <v>0</v>
      </c>
      <c r="AR84" s="23" t="s">
        <v>1328</v>
      </c>
      <c r="AT84" s="23" t="s">
        <v>164</v>
      </c>
      <c r="AU84" s="23" t="s">
        <v>82</v>
      </c>
      <c r="AY84" s="23" t="s">
        <v>162</v>
      </c>
      <c r="BE84" s="203">
        <f>IF(N84="základní",J84,0)</f>
        <v>0</v>
      </c>
      <c r="BF84" s="203">
        <f>IF(N84="snížená",J84,0)</f>
        <v>0</v>
      </c>
      <c r="BG84" s="203">
        <f>IF(N84="zákl. přenesená",J84,0)</f>
        <v>0</v>
      </c>
      <c r="BH84" s="203">
        <f>IF(N84="sníž. přenesená",J84,0)</f>
        <v>0</v>
      </c>
      <c r="BI84" s="203">
        <f>IF(N84="nulová",J84,0)</f>
        <v>0</v>
      </c>
      <c r="BJ84" s="23" t="s">
        <v>80</v>
      </c>
      <c r="BK84" s="203">
        <f>ROUND(I84*H84,2)</f>
        <v>0</v>
      </c>
      <c r="BL84" s="23" t="s">
        <v>1328</v>
      </c>
      <c r="BM84" s="23" t="s">
        <v>1463</v>
      </c>
    </row>
    <row r="85" spans="2:65" s="12" customFormat="1">
      <c r="B85" s="218"/>
      <c r="C85" s="219"/>
      <c r="D85" s="231" t="s">
        <v>173</v>
      </c>
      <c r="E85" s="258" t="s">
        <v>21</v>
      </c>
      <c r="F85" s="259" t="s">
        <v>80</v>
      </c>
      <c r="G85" s="219"/>
      <c r="H85" s="260">
        <v>1</v>
      </c>
      <c r="I85" s="223"/>
      <c r="J85" s="219"/>
      <c r="K85" s="219"/>
      <c r="L85" s="224"/>
      <c r="M85" s="225"/>
      <c r="N85" s="226"/>
      <c r="O85" s="226"/>
      <c r="P85" s="226"/>
      <c r="Q85" s="226"/>
      <c r="R85" s="226"/>
      <c r="S85" s="226"/>
      <c r="T85" s="227"/>
      <c r="AT85" s="228" t="s">
        <v>173</v>
      </c>
      <c r="AU85" s="228" t="s">
        <v>82</v>
      </c>
      <c r="AV85" s="12" t="s">
        <v>82</v>
      </c>
      <c r="AW85" s="12" t="s">
        <v>36</v>
      </c>
      <c r="AX85" s="12" t="s">
        <v>80</v>
      </c>
      <c r="AY85" s="228" t="s">
        <v>162</v>
      </c>
    </row>
    <row r="86" spans="2:65" s="1" customFormat="1" ht="20.45" customHeight="1">
      <c r="B86" s="40"/>
      <c r="C86" s="192" t="s">
        <v>82</v>
      </c>
      <c r="D86" s="192" t="s">
        <v>164</v>
      </c>
      <c r="E86" s="193" t="s">
        <v>1330</v>
      </c>
      <c r="F86" s="194" t="s">
        <v>1331</v>
      </c>
      <c r="G86" s="195" t="s">
        <v>1327</v>
      </c>
      <c r="H86" s="196">
        <v>1</v>
      </c>
      <c r="I86" s="197"/>
      <c r="J86" s="198">
        <f>ROUND(I86*H86,2)</f>
        <v>0</v>
      </c>
      <c r="K86" s="194" t="s">
        <v>21</v>
      </c>
      <c r="L86" s="60"/>
      <c r="M86" s="199" t="s">
        <v>21</v>
      </c>
      <c r="N86" s="200" t="s">
        <v>43</v>
      </c>
      <c r="O86" s="41"/>
      <c r="P86" s="201">
        <f>O86*H86</f>
        <v>0</v>
      </c>
      <c r="Q86" s="201">
        <v>0</v>
      </c>
      <c r="R86" s="201">
        <f>Q86*H86</f>
        <v>0</v>
      </c>
      <c r="S86" s="201">
        <v>0</v>
      </c>
      <c r="T86" s="202">
        <f>S86*H86</f>
        <v>0</v>
      </c>
      <c r="AR86" s="23" t="s">
        <v>1328</v>
      </c>
      <c r="AT86" s="23" t="s">
        <v>164</v>
      </c>
      <c r="AU86" s="23" t="s">
        <v>82</v>
      </c>
      <c r="AY86" s="23" t="s">
        <v>162</v>
      </c>
      <c r="BE86" s="203">
        <f>IF(N86="základní",J86,0)</f>
        <v>0</v>
      </c>
      <c r="BF86" s="203">
        <f>IF(N86="snížená",J86,0)</f>
        <v>0</v>
      </c>
      <c r="BG86" s="203">
        <f>IF(N86="zákl. přenesená",J86,0)</f>
        <v>0</v>
      </c>
      <c r="BH86" s="203">
        <f>IF(N86="sníž. přenesená",J86,0)</f>
        <v>0</v>
      </c>
      <c r="BI86" s="203">
        <f>IF(N86="nulová",J86,0)</f>
        <v>0</v>
      </c>
      <c r="BJ86" s="23" t="s">
        <v>80</v>
      </c>
      <c r="BK86" s="203">
        <f>ROUND(I86*H86,2)</f>
        <v>0</v>
      </c>
      <c r="BL86" s="23" t="s">
        <v>1328</v>
      </c>
      <c r="BM86" s="23" t="s">
        <v>1464</v>
      </c>
    </row>
    <row r="87" spans="2:65" s="12" customFormat="1">
      <c r="B87" s="218"/>
      <c r="C87" s="219"/>
      <c r="D87" s="231" t="s">
        <v>173</v>
      </c>
      <c r="E87" s="258" t="s">
        <v>21</v>
      </c>
      <c r="F87" s="259" t="s">
        <v>80</v>
      </c>
      <c r="G87" s="219"/>
      <c r="H87" s="260">
        <v>1</v>
      </c>
      <c r="I87" s="223"/>
      <c r="J87" s="219"/>
      <c r="K87" s="219"/>
      <c r="L87" s="224"/>
      <c r="M87" s="225"/>
      <c r="N87" s="226"/>
      <c r="O87" s="226"/>
      <c r="P87" s="226"/>
      <c r="Q87" s="226"/>
      <c r="R87" s="226"/>
      <c r="S87" s="226"/>
      <c r="T87" s="227"/>
      <c r="AT87" s="228" t="s">
        <v>173</v>
      </c>
      <c r="AU87" s="228" t="s">
        <v>82</v>
      </c>
      <c r="AV87" s="12" t="s">
        <v>82</v>
      </c>
      <c r="AW87" s="12" t="s">
        <v>36</v>
      </c>
      <c r="AX87" s="12" t="s">
        <v>80</v>
      </c>
      <c r="AY87" s="228" t="s">
        <v>162</v>
      </c>
    </row>
    <row r="88" spans="2:65" s="1" customFormat="1" ht="20.45" customHeight="1">
      <c r="B88" s="40"/>
      <c r="C88" s="192" t="s">
        <v>183</v>
      </c>
      <c r="D88" s="192" t="s">
        <v>164</v>
      </c>
      <c r="E88" s="193" t="s">
        <v>1333</v>
      </c>
      <c r="F88" s="194" t="s">
        <v>1334</v>
      </c>
      <c r="G88" s="195" t="s">
        <v>1327</v>
      </c>
      <c r="H88" s="196">
        <v>1</v>
      </c>
      <c r="I88" s="197"/>
      <c r="J88" s="198">
        <f>ROUND(I88*H88,2)</f>
        <v>0</v>
      </c>
      <c r="K88" s="194" t="s">
        <v>1335</v>
      </c>
      <c r="L88" s="60"/>
      <c r="M88" s="199" t="s">
        <v>21</v>
      </c>
      <c r="N88" s="200" t="s">
        <v>43</v>
      </c>
      <c r="O88" s="41"/>
      <c r="P88" s="201">
        <f>O88*H88</f>
        <v>0</v>
      </c>
      <c r="Q88" s="201">
        <v>0</v>
      </c>
      <c r="R88" s="201">
        <f>Q88*H88</f>
        <v>0</v>
      </c>
      <c r="S88" s="201">
        <v>0</v>
      </c>
      <c r="T88" s="202">
        <f>S88*H88</f>
        <v>0</v>
      </c>
      <c r="AR88" s="23" t="s">
        <v>1328</v>
      </c>
      <c r="AT88" s="23" t="s">
        <v>164</v>
      </c>
      <c r="AU88" s="23" t="s">
        <v>82</v>
      </c>
      <c r="AY88" s="23" t="s">
        <v>162</v>
      </c>
      <c r="BE88" s="203">
        <f>IF(N88="základní",J88,0)</f>
        <v>0</v>
      </c>
      <c r="BF88" s="203">
        <f>IF(N88="snížená",J88,0)</f>
        <v>0</v>
      </c>
      <c r="BG88" s="203">
        <f>IF(N88="zákl. přenesená",J88,0)</f>
        <v>0</v>
      </c>
      <c r="BH88" s="203">
        <f>IF(N88="sníž. přenesená",J88,0)</f>
        <v>0</v>
      </c>
      <c r="BI88" s="203">
        <f>IF(N88="nulová",J88,0)</f>
        <v>0</v>
      </c>
      <c r="BJ88" s="23" t="s">
        <v>80</v>
      </c>
      <c r="BK88" s="203">
        <f>ROUND(I88*H88,2)</f>
        <v>0</v>
      </c>
      <c r="BL88" s="23" t="s">
        <v>1328</v>
      </c>
      <c r="BM88" s="23" t="s">
        <v>1465</v>
      </c>
    </row>
    <row r="89" spans="2:65" s="12" customFormat="1">
      <c r="B89" s="218"/>
      <c r="C89" s="219"/>
      <c r="D89" s="231" t="s">
        <v>173</v>
      </c>
      <c r="E89" s="258" t="s">
        <v>21</v>
      </c>
      <c r="F89" s="259" t="s">
        <v>80</v>
      </c>
      <c r="G89" s="219"/>
      <c r="H89" s="260">
        <v>1</v>
      </c>
      <c r="I89" s="223"/>
      <c r="J89" s="219"/>
      <c r="K89" s="219"/>
      <c r="L89" s="224"/>
      <c r="M89" s="225"/>
      <c r="N89" s="226"/>
      <c r="O89" s="226"/>
      <c r="P89" s="226"/>
      <c r="Q89" s="226"/>
      <c r="R89" s="226"/>
      <c r="S89" s="226"/>
      <c r="T89" s="227"/>
      <c r="AT89" s="228" t="s">
        <v>173</v>
      </c>
      <c r="AU89" s="228" t="s">
        <v>82</v>
      </c>
      <c r="AV89" s="12" t="s">
        <v>82</v>
      </c>
      <c r="AW89" s="12" t="s">
        <v>36</v>
      </c>
      <c r="AX89" s="12" t="s">
        <v>80</v>
      </c>
      <c r="AY89" s="228" t="s">
        <v>162</v>
      </c>
    </row>
    <row r="90" spans="2:65" s="1" customFormat="1" ht="28.9" customHeight="1">
      <c r="B90" s="40"/>
      <c r="C90" s="192" t="s">
        <v>169</v>
      </c>
      <c r="D90" s="192" t="s">
        <v>164</v>
      </c>
      <c r="E90" s="193" t="s">
        <v>1337</v>
      </c>
      <c r="F90" s="194" t="s">
        <v>1338</v>
      </c>
      <c r="G90" s="195" t="s">
        <v>1327</v>
      </c>
      <c r="H90" s="196">
        <v>1</v>
      </c>
      <c r="I90" s="197"/>
      <c r="J90" s="198">
        <f>ROUND(I90*H90,2)</f>
        <v>0</v>
      </c>
      <c r="K90" s="194" t="s">
        <v>1335</v>
      </c>
      <c r="L90" s="60"/>
      <c r="M90" s="199" t="s">
        <v>21</v>
      </c>
      <c r="N90" s="200" t="s">
        <v>43</v>
      </c>
      <c r="O90" s="41"/>
      <c r="P90" s="201">
        <f>O90*H90</f>
        <v>0</v>
      </c>
      <c r="Q90" s="201">
        <v>0</v>
      </c>
      <c r="R90" s="201">
        <f>Q90*H90</f>
        <v>0</v>
      </c>
      <c r="S90" s="201">
        <v>0</v>
      </c>
      <c r="T90" s="202">
        <f>S90*H90</f>
        <v>0</v>
      </c>
      <c r="AR90" s="23" t="s">
        <v>1328</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1328</v>
      </c>
      <c r="BM90" s="23" t="s">
        <v>1466</v>
      </c>
    </row>
    <row r="91" spans="2:65" s="1" customFormat="1" ht="40.5">
      <c r="B91" s="40"/>
      <c r="C91" s="62"/>
      <c r="D91" s="204" t="s">
        <v>486</v>
      </c>
      <c r="E91" s="62"/>
      <c r="F91" s="205" t="s">
        <v>1340</v>
      </c>
      <c r="G91" s="62"/>
      <c r="H91" s="62"/>
      <c r="I91" s="162"/>
      <c r="J91" s="62"/>
      <c r="K91" s="62"/>
      <c r="L91" s="60"/>
      <c r="M91" s="206"/>
      <c r="N91" s="41"/>
      <c r="O91" s="41"/>
      <c r="P91" s="41"/>
      <c r="Q91" s="41"/>
      <c r="R91" s="41"/>
      <c r="S91" s="41"/>
      <c r="T91" s="77"/>
      <c r="AT91" s="23" t="s">
        <v>486</v>
      </c>
      <c r="AU91" s="23" t="s">
        <v>82</v>
      </c>
    </row>
    <row r="92" spans="2:65" s="12" customFormat="1">
      <c r="B92" s="218"/>
      <c r="C92" s="219"/>
      <c r="D92" s="204" t="s">
        <v>173</v>
      </c>
      <c r="E92" s="220" t="s">
        <v>21</v>
      </c>
      <c r="F92" s="221" t="s">
        <v>80</v>
      </c>
      <c r="G92" s="219"/>
      <c r="H92" s="222">
        <v>1</v>
      </c>
      <c r="I92" s="223"/>
      <c r="J92" s="219"/>
      <c r="K92" s="219"/>
      <c r="L92" s="224"/>
      <c r="M92" s="225"/>
      <c r="N92" s="226"/>
      <c r="O92" s="226"/>
      <c r="P92" s="226"/>
      <c r="Q92" s="226"/>
      <c r="R92" s="226"/>
      <c r="S92" s="226"/>
      <c r="T92" s="227"/>
      <c r="AT92" s="228" t="s">
        <v>173</v>
      </c>
      <c r="AU92" s="228" t="s">
        <v>82</v>
      </c>
      <c r="AV92" s="12" t="s">
        <v>82</v>
      </c>
      <c r="AW92" s="12" t="s">
        <v>36</v>
      </c>
      <c r="AX92" s="12" t="s">
        <v>80</v>
      </c>
      <c r="AY92" s="228" t="s">
        <v>162</v>
      </c>
    </row>
    <row r="93" spans="2:65" s="10" customFormat="1" ht="29.85" customHeight="1">
      <c r="B93" s="175"/>
      <c r="C93" s="176"/>
      <c r="D93" s="189" t="s">
        <v>71</v>
      </c>
      <c r="E93" s="190" t="s">
        <v>1341</v>
      </c>
      <c r="F93" s="190" t="s">
        <v>1342</v>
      </c>
      <c r="G93" s="176"/>
      <c r="H93" s="176"/>
      <c r="I93" s="179"/>
      <c r="J93" s="191">
        <f>BK93</f>
        <v>0</v>
      </c>
      <c r="K93" s="176"/>
      <c r="L93" s="181"/>
      <c r="M93" s="182"/>
      <c r="N93" s="183"/>
      <c r="O93" s="183"/>
      <c r="P93" s="184">
        <f>SUM(P94:P104)</f>
        <v>0</v>
      </c>
      <c r="Q93" s="183"/>
      <c r="R93" s="184">
        <f>SUM(R94:R104)</f>
        <v>0</v>
      </c>
      <c r="S93" s="183"/>
      <c r="T93" s="185">
        <f>SUM(T94:T104)</f>
        <v>0</v>
      </c>
      <c r="AR93" s="186" t="s">
        <v>196</v>
      </c>
      <c r="AT93" s="187" t="s">
        <v>71</v>
      </c>
      <c r="AU93" s="187" t="s">
        <v>80</v>
      </c>
      <c r="AY93" s="186" t="s">
        <v>162</v>
      </c>
      <c r="BK93" s="188">
        <f>SUM(BK94:BK104)</f>
        <v>0</v>
      </c>
    </row>
    <row r="94" spans="2:65" s="1" customFormat="1" ht="20.45" customHeight="1">
      <c r="B94" s="40"/>
      <c r="C94" s="192" t="s">
        <v>196</v>
      </c>
      <c r="D94" s="192" t="s">
        <v>164</v>
      </c>
      <c r="E94" s="193" t="s">
        <v>1343</v>
      </c>
      <c r="F94" s="194" t="s">
        <v>1344</v>
      </c>
      <c r="G94" s="195" t="s">
        <v>1327</v>
      </c>
      <c r="H94" s="196">
        <v>1</v>
      </c>
      <c r="I94" s="197"/>
      <c r="J94" s="198">
        <f>ROUND(I94*H94,2)</f>
        <v>0</v>
      </c>
      <c r="K94" s="194" t="s">
        <v>21</v>
      </c>
      <c r="L94" s="60"/>
      <c r="M94" s="199" t="s">
        <v>21</v>
      </c>
      <c r="N94" s="200" t="s">
        <v>43</v>
      </c>
      <c r="O94" s="41"/>
      <c r="P94" s="201">
        <f>O94*H94</f>
        <v>0</v>
      </c>
      <c r="Q94" s="201">
        <v>0</v>
      </c>
      <c r="R94" s="201">
        <f>Q94*H94</f>
        <v>0</v>
      </c>
      <c r="S94" s="201">
        <v>0</v>
      </c>
      <c r="T94" s="202">
        <f>S94*H94</f>
        <v>0</v>
      </c>
      <c r="AR94" s="23" t="s">
        <v>1328</v>
      </c>
      <c r="AT94" s="23" t="s">
        <v>164</v>
      </c>
      <c r="AU94" s="23" t="s">
        <v>82</v>
      </c>
      <c r="AY94" s="23" t="s">
        <v>162</v>
      </c>
      <c r="BE94" s="203">
        <f>IF(N94="základní",J94,0)</f>
        <v>0</v>
      </c>
      <c r="BF94" s="203">
        <f>IF(N94="snížená",J94,0)</f>
        <v>0</v>
      </c>
      <c r="BG94" s="203">
        <f>IF(N94="zákl. přenesená",J94,0)</f>
        <v>0</v>
      </c>
      <c r="BH94" s="203">
        <f>IF(N94="sníž. přenesená",J94,0)</f>
        <v>0</v>
      </c>
      <c r="BI94" s="203">
        <f>IF(N94="nulová",J94,0)</f>
        <v>0</v>
      </c>
      <c r="BJ94" s="23" t="s">
        <v>80</v>
      </c>
      <c r="BK94" s="203">
        <f>ROUND(I94*H94,2)</f>
        <v>0</v>
      </c>
      <c r="BL94" s="23" t="s">
        <v>1328</v>
      </c>
      <c r="BM94" s="23" t="s">
        <v>1467</v>
      </c>
    </row>
    <row r="95" spans="2:65" s="1" customFormat="1" ht="54">
      <c r="B95" s="40"/>
      <c r="C95" s="62"/>
      <c r="D95" s="204" t="s">
        <v>486</v>
      </c>
      <c r="E95" s="62"/>
      <c r="F95" s="205" t="s">
        <v>1346</v>
      </c>
      <c r="G95" s="62"/>
      <c r="H95" s="62"/>
      <c r="I95" s="162"/>
      <c r="J95" s="62"/>
      <c r="K95" s="62"/>
      <c r="L95" s="60"/>
      <c r="M95" s="206"/>
      <c r="N95" s="41"/>
      <c r="O95" s="41"/>
      <c r="P95" s="41"/>
      <c r="Q95" s="41"/>
      <c r="R95" s="41"/>
      <c r="S95" s="41"/>
      <c r="T95" s="77"/>
      <c r="AT95" s="23" t="s">
        <v>486</v>
      </c>
      <c r="AU95" s="23" t="s">
        <v>82</v>
      </c>
    </row>
    <row r="96" spans="2:65" s="12" customFormat="1">
      <c r="B96" s="218"/>
      <c r="C96" s="219"/>
      <c r="D96" s="231" t="s">
        <v>173</v>
      </c>
      <c r="E96" s="258" t="s">
        <v>21</v>
      </c>
      <c r="F96" s="259" t="s">
        <v>80</v>
      </c>
      <c r="G96" s="219"/>
      <c r="H96" s="260">
        <v>1</v>
      </c>
      <c r="I96" s="223"/>
      <c r="J96" s="219"/>
      <c r="K96" s="219"/>
      <c r="L96" s="224"/>
      <c r="M96" s="225"/>
      <c r="N96" s="226"/>
      <c r="O96" s="226"/>
      <c r="P96" s="226"/>
      <c r="Q96" s="226"/>
      <c r="R96" s="226"/>
      <c r="S96" s="226"/>
      <c r="T96" s="227"/>
      <c r="AT96" s="228" t="s">
        <v>173</v>
      </c>
      <c r="AU96" s="228" t="s">
        <v>82</v>
      </c>
      <c r="AV96" s="12" t="s">
        <v>82</v>
      </c>
      <c r="AW96" s="12" t="s">
        <v>36</v>
      </c>
      <c r="AX96" s="12" t="s">
        <v>80</v>
      </c>
      <c r="AY96" s="228" t="s">
        <v>162</v>
      </c>
    </row>
    <row r="97" spans="2:65" s="1" customFormat="1" ht="20.45" customHeight="1">
      <c r="B97" s="40"/>
      <c r="C97" s="192" t="s">
        <v>204</v>
      </c>
      <c r="D97" s="192" t="s">
        <v>164</v>
      </c>
      <c r="E97" s="193" t="s">
        <v>1347</v>
      </c>
      <c r="F97" s="194" t="s">
        <v>1344</v>
      </c>
      <c r="G97" s="195" t="s">
        <v>1327</v>
      </c>
      <c r="H97" s="196">
        <v>1</v>
      </c>
      <c r="I97" s="197"/>
      <c r="J97" s="198">
        <f>ROUND(I97*H97,2)</f>
        <v>0</v>
      </c>
      <c r="K97" s="194" t="s">
        <v>21</v>
      </c>
      <c r="L97" s="60"/>
      <c r="M97" s="199" t="s">
        <v>21</v>
      </c>
      <c r="N97" s="200" t="s">
        <v>43</v>
      </c>
      <c r="O97" s="41"/>
      <c r="P97" s="201">
        <f>O97*H97</f>
        <v>0</v>
      </c>
      <c r="Q97" s="201">
        <v>0</v>
      </c>
      <c r="R97" s="201">
        <f>Q97*H97</f>
        <v>0</v>
      </c>
      <c r="S97" s="201">
        <v>0</v>
      </c>
      <c r="T97" s="202">
        <f>S97*H97</f>
        <v>0</v>
      </c>
      <c r="AR97" s="23" t="s">
        <v>1328</v>
      </c>
      <c r="AT97" s="23" t="s">
        <v>164</v>
      </c>
      <c r="AU97" s="23" t="s">
        <v>82</v>
      </c>
      <c r="AY97" s="23" t="s">
        <v>162</v>
      </c>
      <c r="BE97" s="203">
        <f>IF(N97="základní",J97,0)</f>
        <v>0</v>
      </c>
      <c r="BF97" s="203">
        <f>IF(N97="snížená",J97,0)</f>
        <v>0</v>
      </c>
      <c r="BG97" s="203">
        <f>IF(N97="zákl. přenesená",J97,0)</f>
        <v>0</v>
      </c>
      <c r="BH97" s="203">
        <f>IF(N97="sníž. přenesená",J97,0)</f>
        <v>0</v>
      </c>
      <c r="BI97" s="203">
        <f>IF(N97="nulová",J97,0)</f>
        <v>0</v>
      </c>
      <c r="BJ97" s="23" t="s">
        <v>80</v>
      </c>
      <c r="BK97" s="203">
        <f>ROUND(I97*H97,2)</f>
        <v>0</v>
      </c>
      <c r="BL97" s="23" t="s">
        <v>1328</v>
      </c>
      <c r="BM97" s="23" t="s">
        <v>1468</v>
      </c>
    </row>
    <row r="98" spans="2:65" s="1" customFormat="1" ht="40.5">
      <c r="B98" s="40"/>
      <c r="C98" s="62"/>
      <c r="D98" s="204" t="s">
        <v>486</v>
      </c>
      <c r="E98" s="62"/>
      <c r="F98" s="205" t="s">
        <v>1349</v>
      </c>
      <c r="G98" s="62"/>
      <c r="H98" s="62"/>
      <c r="I98" s="162"/>
      <c r="J98" s="62"/>
      <c r="K98" s="62"/>
      <c r="L98" s="60"/>
      <c r="M98" s="206"/>
      <c r="N98" s="41"/>
      <c r="O98" s="41"/>
      <c r="P98" s="41"/>
      <c r="Q98" s="41"/>
      <c r="R98" s="41"/>
      <c r="S98" s="41"/>
      <c r="T98" s="77"/>
      <c r="AT98" s="23" t="s">
        <v>486</v>
      </c>
      <c r="AU98" s="23" t="s">
        <v>82</v>
      </c>
    </row>
    <row r="99" spans="2:65" s="12" customFormat="1">
      <c r="B99" s="218"/>
      <c r="C99" s="219"/>
      <c r="D99" s="231" t="s">
        <v>173</v>
      </c>
      <c r="E99" s="258" t="s">
        <v>21</v>
      </c>
      <c r="F99" s="259" t="s">
        <v>80</v>
      </c>
      <c r="G99" s="219"/>
      <c r="H99" s="260">
        <v>1</v>
      </c>
      <c r="I99" s="223"/>
      <c r="J99" s="219"/>
      <c r="K99" s="219"/>
      <c r="L99" s="224"/>
      <c r="M99" s="225"/>
      <c r="N99" s="226"/>
      <c r="O99" s="226"/>
      <c r="P99" s="226"/>
      <c r="Q99" s="226"/>
      <c r="R99" s="226"/>
      <c r="S99" s="226"/>
      <c r="T99" s="227"/>
      <c r="AT99" s="228" t="s">
        <v>173</v>
      </c>
      <c r="AU99" s="228" t="s">
        <v>82</v>
      </c>
      <c r="AV99" s="12" t="s">
        <v>82</v>
      </c>
      <c r="AW99" s="12" t="s">
        <v>36</v>
      </c>
      <c r="AX99" s="12" t="s">
        <v>80</v>
      </c>
      <c r="AY99" s="228" t="s">
        <v>162</v>
      </c>
    </row>
    <row r="100" spans="2:65" s="1" customFormat="1" ht="28.9" customHeight="1">
      <c r="B100" s="40"/>
      <c r="C100" s="192" t="s">
        <v>214</v>
      </c>
      <c r="D100" s="192" t="s">
        <v>164</v>
      </c>
      <c r="E100" s="193" t="s">
        <v>1350</v>
      </c>
      <c r="F100" s="194" t="s">
        <v>1351</v>
      </c>
      <c r="G100" s="195" t="s">
        <v>1327</v>
      </c>
      <c r="H100" s="196">
        <v>1</v>
      </c>
      <c r="I100" s="197"/>
      <c r="J100" s="198">
        <f>ROUND(I100*H100,2)</f>
        <v>0</v>
      </c>
      <c r="K100" s="194" t="s">
        <v>21</v>
      </c>
      <c r="L100" s="60"/>
      <c r="M100" s="199" t="s">
        <v>21</v>
      </c>
      <c r="N100" s="200" t="s">
        <v>43</v>
      </c>
      <c r="O100" s="41"/>
      <c r="P100" s="201">
        <f>O100*H100</f>
        <v>0</v>
      </c>
      <c r="Q100" s="201">
        <v>0</v>
      </c>
      <c r="R100" s="201">
        <f>Q100*H100</f>
        <v>0</v>
      </c>
      <c r="S100" s="201">
        <v>0</v>
      </c>
      <c r="T100" s="202">
        <f>S100*H100</f>
        <v>0</v>
      </c>
      <c r="AR100" s="23" t="s">
        <v>1328</v>
      </c>
      <c r="AT100" s="23" t="s">
        <v>164</v>
      </c>
      <c r="AU100" s="23" t="s">
        <v>82</v>
      </c>
      <c r="AY100" s="23" t="s">
        <v>162</v>
      </c>
      <c r="BE100" s="203">
        <f>IF(N100="základní",J100,0)</f>
        <v>0</v>
      </c>
      <c r="BF100" s="203">
        <f>IF(N100="snížená",J100,0)</f>
        <v>0</v>
      </c>
      <c r="BG100" s="203">
        <f>IF(N100="zákl. přenesená",J100,0)</f>
        <v>0</v>
      </c>
      <c r="BH100" s="203">
        <f>IF(N100="sníž. přenesená",J100,0)</f>
        <v>0</v>
      </c>
      <c r="BI100" s="203">
        <f>IF(N100="nulová",J100,0)</f>
        <v>0</v>
      </c>
      <c r="BJ100" s="23" t="s">
        <v>80</v>
      </c>
      <c r="BK100" s="203">
        <f>ROUND(I100*H100,2)</f>
        <v>0</v>
      </c>
      <c r="BL100" s="23" t="s">
        <v>1328</v>
      </c>
      <c r="BM100" s="23" t="s">
        <v>1469</v>
      </c>
    </row>
    <row r="101" spans="2:65" s="1" customFormat="1" ht="40.5">
      <c r="B101" s="40"/>
      <c r="C101" s="62"/>
      <c r="D101" s="204" t="s">
        <v>486</v>
      </c>
      <c r="E101" s="62"/>
      <c r="F101" s="205" t="s">
        <v>1353</v>
      </c>
      <c r="G101" s="62"/>
      <c r="H101" s="62"/>
      <c r="I101" s="162"/>
      <c r="J101" s="62"/>
      <c r="K101" s="62"/>
      <c r="L101" s="60"/>
      <c r="M101" s="206"/>
      <c r="N101" s="41"/>
      <c r="O101" s="41"/>
      <c r="P101" s="41"/>
      <c r="Q101" s="41"/>
      <c r="R101" s="41"/>
      <c r="S101" s="41"/>
      <c r="T101" s="77"/>
      <c r="AT101" s="23" t="s">
        <v>486</v>
      </c>
      <c r="AU101" s="23" t="s">
        <v>82</v>
      </c>
    </row>
    <row r="102" spans="2:65" s="12" customFormat="1">
      <c r="B102" s="218"/>
      <c r="C102" s="219"/>
      <c r="D102" s="231" t="s">
        <v>173</v>
      </c>
      <c r="E102" s="258" t="s">
        <v>21</v>
      </c>
      <c r="F102" s="259" t="s">
        <v>80</v>
      </c>
      <c r="G102" s="219"/>
      <c r="H102" s="260">
        <v>1</v>
      </c>
      <c r="I102" s="223"/>
      <c r="J102" s="219"/>
      <c r="K102" s="219"/>
      <c r="L102" s="224"/>
      <c r="M102" s="225"/>
      <c r="N102" s="226"/>
      <c r="O102" s="226"/>
      <c r="P102" s="226"/>
      <c r="Q102" s="226"/>
      <c r="R102" s="226"/>
      <c r="S102" s="226"/>
      <c r="T102" s="227"/>
      <c r="AT102" s="228" t="s">
        <v>173</v>
      </c>
      <c r="AU102" s="228" t="s">
        <v>82</v>
      </c>
      <c r="AV102" s="12" t="s">
        <v>82</v>
      </c>
      <c r="AW102" s="12" t="s">
        <v>36</v>
      </c>
      <c r="AX102" s="12" t="s">
        <v>80</v>
      </c>
      <c r="AY102" s="228" t="s">
        <v>162</v>
      </c>
    </row>
    <row r="103" spans="2:65" s="1" customFormat="1" ht="20.45" customHeight="1">
      <c r="B103" s="40"/>
      <c r="C103" s="192" t="s">
        <v>223</v>
      </c>
      <c r="D103" s="192" t="s">
        <v>164</v>
      </c>
      <c r="E103" s="193" t="s">
        <v>1354</v>
      </c>
      <c r="F103" s="194" t="s">
        <v>1355</v>
      </c>
      <c r="G103" s="195" t="s">
        <v>1327</v>
      </c>
      <c r="H103" s="196">
        <v>1</v>
      </c>
      <c r="I103" s="197"/>
      <c r="J103" s="198">
        <f>ROUND(I103*H103,2)</f>
        <v>0</v>
      </c>
      <c r="K103" s="194" t="s">
        <v>21</v>
      </c>
      <c r="L103" s="60"/>
      <c r="M103" s="199" t="s">
        <v>21</v>
      </c>
      <c r="N103" s="200" t="s">
        <v>43</v>
      </c>
      <c r="O103" s="41"/>
      <c r="P103" s="201">
        <f>O103*H103</f>
        <v>0</v>
      </c>
      <c r="Q103" s="201">
        <v>0</v>
      </c>
      <c r="R103" s="201">
        <f>Q103*H103</f>
        <v>0</v>
      </c>
      <c r="S103" s="201">
        <v>0</v>
      </c>
      <c r="T103" s="202">
        <f>S103*H103</f>
        <v>0</v>
      </c>
      <c r="AR103" s="23" t="s">
        <v>1328</v>
      </c>
      <c r="AT103" s="23" t="s">
        <v>164</v>
      </c>
      <c r="AU103" s="23" t="s">
        <v>82</v>
      </c>
      <c r="AY103" s="23" t="s">
        <v>162</v>
      </c>
      <c r="BE103" s="203">
        <f>IF(N103="základní",J103,0)</f>
        <v>0</v>
      </c>
      <c r="BF103" s="203">
        <f>IF(N103="snížená",J103,0)</f>
        <v>0</v>
      </c>
      <c r="BG103" s="203">
        <f>IF(N103="zákl. přenesená",J103,0)</f>
        <v>0</v>
      </c>
      <c r="BH103" s="203">
        <f>IF(N103="sníž. přenesená",J103,0)</f>
        <v>0</v>
      </c>
      <c r="BI103" s="203">
        <f>IF(N103="nulová",J103,0)</f>
        <v>0</v>
      </c>
      <c r="BJ103" s="23" t="s">
        <v>80</v>
      </c>
      <c r="BK103" s="203">
        <f>ROUND(I103*H103,2)</f>
        <v>0</v>
      </c>
      <c r="BL103" s="23" t="s">
        <v>1328</v>
      </c>
      <c r="BM103" s="23" t="s">
        <v>1470</v>
      </c>
    </row>
    <row r="104" spans="2:65" s="12" customFormat="1">
      <c r="B104" s="218"/>
      <c r="C104" s="219"/>
      <c r="D104" s="204" t="s">
        <v>173</v>
      </c>
      <c r="E104" s="220" t="s">
        <v>21</v>
      </c>
      <c r="F104" s="221" t="s">
        <v>80</v>
      </c>
      <c r="G104" s="219"/>
      <c r="H104" s="222">
        <v>1</v>
      </c>
      <c r="I104" s="223"/>
      <c r="J104" s="219"/>
      <c r="K104" s="219"/>
      <c r="L104" s="224"/>
      <c r="M104" s="225"/>
      <c r="N104" s="226"/>
      <c r="O104" s="226"/>
      <c r="P104" s="226"/>
      <c r="Q104" s="226"/>
      <c r="R104" s="226"/>
      <c r="S104" s="226"/>
      <c r="T104" s="227"/>
      <c r="AT104" s="228" t="s">
        <v>173</v>
      </c>
      <c r="AU104" s="228" t="s">
        <v>82</v>
      </c>
      <c r="AV104" s="12" t="s">
        <v>82</v>
      </c>
      <c r="AW104" s="12" t="s">
        <v>36</v>
      </c>
      <c r="AX104" s="12" t="s">
        <v>80</v>
      </c>
      <c r="AY104" s="228" t="s">
        <v>162</v>
      </c>
    </row>
    <row r="105" spans="2:65" s="10" customFormat="1" ht="29.85" customHeight="1">
      <c r="B105" s="175"/>
      <c r="C105" s="176"/>
      <c r="D105" s="189" t="s">
        <v>71</v>
      </c>
      <c r="E105" s="190" t="s">
        <v>1357</v>
      </c>
      <c r="F105" s="190" t="s">
        <v>1358</v>
      </c>
      <c r="G105" s="176"/>
      <c r="H105" s="176"/>
      <c r="I105" s="179"/>
      <c r="J105" s="191">
        <f>BK105</f>
        <v>0</v>
      </c>
      <c r="K105" s="176"/>
      <c r="L105" s="181"/>
      <c r="M105" s="182"/>
      <c r="N105" s="183"/>
      <c r="O105" s="183"/>
      <c r="P105" s="184">
        <f>SUM(P106:P107)</f>
        <v>0</v>
      </c>
      <c r="Q105" s="183"/>
      <c r="R105" s="184">
        <f>SUM(R106:R107)</f>
        <v>0</v>
      </c>
      <c r="S105" s="183"/>
      <c r="T105" s="185">
        <f>SUM(T106:T107)</f>
        <v>0</v>
      </c>
      <c r="AR105" s="186" t="s">
        <v>196</v>
      </c>
      <c r="AT105" s="187" t="s">
        <v>71</v>
      </c>
      <c r="AU105" s="187" t="s">
        <v>80</v>
      </c>
      <c r="AY105" s="186" t="s">
        <v>162</v>
      </c>
      <c r="BK105" s="188">
        <f>SUM(BK106:BK107)</f>
        <v>0</v>
      </c>
    </row>
    <row r="106" spans="2:65" s="1" customFormat="1" ht="20.45" customHeight="1">
      <c r="B106" s="40"/>
      <c r="C106" s="192" t="s">
        <v>230</v>
      </c>
      <c r="D106" s="192" t="s">
        <v>164</v>
      </c>
      <c r="E106" s="193" t="s">
        <v>1359</v>
      </c>
      <c r="F106" s="194" t="s">
        <v>1360</v>
      </c>
      <c r="G106" s="195" t="s">
        <v>1327</v>
      </c>
      <c r="H106" s="196">
        <v>1</v>
      </c>
      <c r="I106" s="197"/>
      <c r="J106" s="198">
        <f>ROUND(I106*H106,2)</f>
        <v>0</v>
      </c>
      <c r="K106" s="194" t="s">
        <v>21</v>
      </c>
      <c r="L106" s="60"/>
      <c r="M106" s="199" t="s">
        <v>21</v>
      </c>
      <c r="N106" s="200" t="s">
        <v>43</v>
      </c>
      <c r="O106" s="41"/>
      <c r="P106" s="201">
        <f>O106*H106</f>
        <v>0</v>
      </c>
      <c r="Q106" s="201">
        <v>0</v>
      </c>
      <c r="R106" s="201">
        <f>Q106*H106</f>
        <v>0</v>
      </c>
      <c r="S106" s="201">
        <v>0</v>
      </c>
      <c r="T106" s="202">
        <f>S106*H106</f>
        <v>0</v>
      </c>
      <c r="AR106" s="23" t="s">
        <v>1361</v>
      </c>
      <c r="AT106" s="23" t="s">
        <v>164</v>
      </c>
      <c r="AU106" s="23" t="s">
        <v>82</v>
      </c>
      <c r="AY106" s="23" t="s">
        <v>162</v>
      </c>
      <c r="BE106" s="203">
        <f>IF(N106="základní",J106,0)</f>
        <v>0</v>
      </c>
      <c r="BF106" s="203">
        <f>IF(N106="snížená",J106,0)</f>
        <v>0</v>
      </c>
      <c r="BG106" s="203">
        <f>IF(N106="zákl. přenesená",J106,0)</f>
        <v>0</v>
      </c>
      <c r="BH106" s="203">
        <f>IF(N106="sníž. přenesená",J106,0)</f>
        <v>0</v>
      </c>
      <c r="BI106" s="203">
        <f>IF(N106="nulová",J106,0)</f>
        <v>0</v>
      </c>
      <c r="BJ106" s="23" t="s">
        <v>80</v>
      </c>
      <c r="BK106" s="203">
        <f>ROUND(I106*H106,2)</f>
        <v>0</v>
      </c>
      <c r="BL106" s="23" t="s">
        <v>1361</v>
      </c>
      <c r="BM106" s="23" t="s">
        <v>1471</v>
      </c>
    </row>
    <row r="107" spans="2:65" s="12" customFormat="1">
      <c r="B107" s="218"/>
      <c r="C107" s="219"/>
      <c r="D107" s="204" t="s">
        <v>173</v>
      </c>
      <c r="E107" s="220" t="s">
        <v>21</v>
      </c>
      <c r="F107" s="221" t="s">
        <v>80</v>
      </c>
      <c r="G107" s="219"/>
      <c r="H107" s="222">
        <v>1</v>
      </c>
      <c r="I107" s="223"/>
      <c r="J107" s="219"/>
      <c r="K107" s="219"/>
      <c r="L107" s="224"/>
      <c r="M107" s="225"/>
      <c r="N107" s="226"/>
      <c r="O107" s="226"/>
      <c r="P107" s="226"/>
      <c r="Q107" s="226"/>
      <c r="R107" s="226"/>
      <c r="S107" s="226"/>
      <c r="T107" s="227"/>
      <c r="AT107" s="228" t="s">
        <v>173</v>
      </c>
      <c r="AU107" s="228" t="s">
        <v>82</v>
      </c>
      <c r="AV107" s="12" t="s">
        <v>82</v>
      </c>
      <c r="AW107" s="12" t="s">
        <v>36</v>
      </c>
      <c r="AX107" s="12" t="s">
        <v>80</v>
      </c>
      <c r="AY107" s="228" t="s">
        <v>162</v>
      </c>
    </row>
    <row r="108" spans="2:65" s="10" customFormat="1" ht="29.85" customHeight="1">
      <c r="B108" s="175"/>
      <c r="C108" s="176"/>
      <c r="D108" s="189" t="s">
        <v>71</v>
      </c>
      <c r="E108" s="190" t="s">
        <v>1370</v>
      </c>
      <c r="F108" s="190" t="s">
        <v>1371</v>
      </c>
      <c r="G108" s="176"/>
      <c r="H108" s="176"/>
      <c r="I108" s="179"/>
      <c r="J108" s="191">
        <f>BK108</f>
        <v>0</v>
      </c>
      <c r="K108" s="176"/>
      <c r="L108" s="181"/>
      <c r="M108" s="182"/>
      <c r="N108" s="183"/>
      <c r="O108" s="183"/>
      <c r="P108" s="184">
        <f>SUM(P109:P116)</f>
        <v>0</v>
      </c>
      <c r="Q108" s="183"/>
      <c r="R108" s="184">
        <f>SUM(R109:R116)</f>
        <v>0</v>
      </c>
      <c r="S108" s="183"/>
      <c r="T108" s="185">
        <f>SUM(T109:T116)</f>
        <v>0</v>
      </c>
      <c r="AR108" s="186" t="s">
        <v>196</v>
      </c>
      <c r="AT108" s="187" t="s">
        <v>71</v>
      </c>
      <c r="AU108" s="187" t="s">
        <v>80</v>
      </c>
      <c r="AY108" s="186" t="s">
        <v>162</v>
      </c>
      <c r="BK108" s="188">
        <f>SUM(BK109:BK116)</f>
        <v>0</v>
      </c>
    </row>
    <row r="109" spans="2:65" s="1" customFormat="1" ht="20.45" customHeight="1">
      <c r="B109" s="40"/>
      <c r="C109" s="192" t="s">
        <v>243</v>
      </c>
      <c r="D109" s="192" t="s">
        <v>164</v>
      </c>
      <c r="E109" s="193" t="s">
        <v>1372</v>
      </c>
      <c r="F109" s="194" t="s">
        <v>1373</v>
      </c>
      <c r="G109" s="195" t="s">
        <v>1327</v>
      </c>
      <c r="H109" s="196">
        <v>1</v>
      </c>
      <c r="I109" s="197"/>
      <c r="J109" s="198">
        <f>ROUND(I109*H109,2)</f>
        <v>0</v>
      </c>
      <c r="K109" s="194" t="s">
        <v>21</v>
      </c>
      <c r="L109" s="60"/>
      <c r="M109" s="199" t="s">
        <v>21</v>
      </c>
      <c r="N109" s="200" t="s">
        <v>43</v>
      </c>
      <c r="O109" s="41"/>
      <c r="P109" s="201">
        <f>O109*H109</f>
        <v>0</v>
      </c>
      <c r="Q109" s="201">
        <v>0</v>
      </c>
      <c r="R109" s="201">
        <f>Q109*H109</f>
        <v>0</v>
      </c>
      <c r="S109" s="201">
        <v>0</v>
      </c>
      <c r="T109" s="202">
        <f>S109*H109</f>
        <v>0</v>
      </c>
      <c r="AR109" s="23" t="s">
        <v>1328</v>
      </c>
      <c r="AT109" s="23" t="s">
        <v>164</v>
      </c>
      <c r="AU109" s="23" t="s">
        <v>82</v>
      </c>
      <c r="AY109" s="23" t="s">
        <v>162</v>
      </c>
      <c r="BE109" s="203">
        <f>IF(N109="základní",J109,0)</f>
        <v>0</v>
      </c>
      <c r="BF109" s="203">
        <f>IF(N109="snížená",J109,0)</f>
        <v>0</v>
      </c>
      <c r="BG109" s="203">
        <f>IF(N109="zákl. přenesená",J109,0)</f>
        <v>0</v>
      </c>
      <c r="BH109" s="203">
        <f>IF(N109="sníž. přenesená",J109,0)</f>
        <v>0</v>
      </c>
      <c r="BI109" s="203">
        <f>IF(N109="nulová",J109,0)</f>
        <v>0</v>
      </c>
      <c r="BJ109" s="23" t="s">
        <v>80</v>
      </c>
      <c r="BK109" s="203">
        <f>ROUND(I109*H109,2)</f>
        <v>0</v>
      </c>
      <c r="BL109" s="23" t="s">
        <v>1328</v>
      </c>
      <c r="BM109" s="23" t="s">
        <v>1472</v>
      </c>
    </row>
    <row r="110" spans="2:65" s="12" customFormat="1">
      <c r="B110" s="218"/>
      <c r="C110" s="219"/>
      <c r="D110" s="231" t="s">
        <v>173</v>
      </c>
      <c r="E110" s="258" t="s">
        <v>21</v>
      </c>
      <c r="F110" s="259" t="s">
        <v>80</v>
      </c>
      <c r="G110" s="219"/>
      <c r="H110" s="260">
        <v>1</v>
      </c>
      <c r="I110" s="223"/>
      <c r="J110" s="219"/>
      <c r="K110" s="219"/>
      <c r="L110" s="224"/>
      <c r="M110" s="225"/>
      <c r="N110" s="226"/>
      <c r="O110" s="226"/>
      <c r="P110" s="226"/>
      <c r="Q110" s="226"/>
      <c r="R110" s="226"/>
      <c r="S110" s="226"/>
      <c r="T110" s="227"/>
      <c r="AT110" s="228" t="s">
        <v>173</v>
      </c>
      <c r="AU110" s="228" t="s">
        <v>82</v>
      </c>
      <c r="AV110" s="12" t="s">
        <v>82</v>
      </c>
      <c r="AW110" s="12" t="s">
        <v>36</v>
      </c>
      <c r="AX110" s="12" t="s">
        <v>80</v>
      </c>
      <c r="AY110" s="228" t="s">
        <v>162</v>
      </c>
    </row>
    <row r="111" spans="2:65" s="1" customFormat="1" ht="20.45" customHeight="1">
      <c r="B111" s="40"/>
      <c r="C111" s="192" t="s">
        <v>250</v>
      </c>
      <c r="D111" s="192" t="s">
        <v>164</v>
      </c>
      <c r="E111" s="193" t="s">
        <v>1375</v>
      </c>
      <c r="F111" s="194" t="s">
        <v>1376</v>
      </c>
      <c r="G111" s="195" t="s">
        <v>1327</v>
      </c>
      <c r="H111" s="196">
        <v>1</v>
      </c>
      <c r="I111" s="197"/>
      <c r="J111" s="198">
        <f>ROUND(I111*H111,2)</f>
        <v>0</v>
      </c>
      <c r="K111" s="194" t="s">
        <v>21</v>
      </c>
      <c r="L111" s="60"/>
      <c r="M111" s="199" t="s">
        <v>21</v>
      </c>
      <c r="N111" s="200" t="s">
        <v>43</v>
      </c>
      <c r="O111" s="41"/>
      <c r="P111" s="201">
        <f>O111*H111</f>
        <v>0</v>
      </c>
      <c r="Q111" s="201">
        <v>0</v>
      </c>
      <c r="R111" s="201">
        <f>Q111*H111</f>
        <v>0</v>
      </c>
      <c r="S111" s="201">
        <v>0</v>
      </c>
      <c r="T111" s="202">
        <f>S111*H111</f>
        <v>0</v>
      </c>
      <c r="AR111" s="23" t="s">
        <v>1328</v>
      </c>
      <c r="AT111" s="23" t="s">
        <v>164</v>
      </c>
      <c r="AU111" s="23" t="s">
        <v>82</v>
      </c>
      <c r="AY111" s="23" t="s">
        <v>162</v>
      </c>
      <c r="BE111" s="203">
        <f>IF(N111="základní",J111,0)</f>
        <v>0</v>
      </c>
      <c r="BF111" s="203">
        <f>IF(N111="snížená",J111,0)</f>
        <v>0</v>
      </c>
      <c r="BG111" s="203">
        <f>IF(N111="zákl. přenesená",J111,0)</f>
        <v>0</v>
      </c>
      <c r="BH111" s="203">
        <f>IF(N111="sníž. přenesená",J111,0)</f>
        <v>0</v>
      </c>
      <c r="BI111" s="203">
        <f>IF(N111="nulová",J111,0)</f>
        <v>0</v>
      </c>
      <c r="BJ111" s="23" t="s">
        <v>80</v>
      </c>
      <c r="BK111" s="203">
        <f>ROUND(I111*H111,2)</f>
        <v>0</v>
      </c>
      <c r="BL111" s="23" t="s">
        <v>1328</v>
      </c>
      <c r="BM111" s="23" t="s">
        <v>1473</v>
      </c>
    </row>
    <row r="112" spans="2:65" s="12" customFormat="1">
      <c r="B112" s="218"/>
      <c r="C112" s="219"/>
      <c r="D112" s="231" t="s">
        <v>173</v>
      </c>
      <c r="E112" s="258" t="s">
        <v>21</v>
      </c>
      <c r="F112" s="259" t="s">
        <v>80</v>
      </c>
      <c r="G112" s="219"/>
      <c r="H112" s="260">
        <v>1</v>
      </c>
      <c r="I112" s="223"/>
      <c r="J112" s="219"/>
      <c r="K112" s="219"/>
      <c r="L112" s="224"/>
      <c r="M112" s="225"/>
      <c r="N112" s="226"/>
      <c r="O112" s="226"/>
      <c r="P112" s="226"/>
      <c r="Q112" s="226"/>
      <c r="R112" s="226"/>
      <c r="S112" s="226"/>
      <c r="T112" s="227"/>
      <c r="AT112" s="228" t="s">
        <v>173</v>
      </c>
      <c r="AU112" s="228" t="s">
        <v>82</v>
      </c>
      <c r="AV112" s="12" t="s">
        <v>82</v>
      </c>
      <c r="AW112" s="12" t="s">
        <v>36</v>
      </c>
      <c r="AX112" s="12" t="s">
        <v>80</v>
      </c>
      <c r="AY112" s="228" t="s">
        <v>162</v>
      </c>
    </row>
    <row r="113" spans="2:65" s="1" customFormat="1" ht="28.9" customHeight="1">
      <c r="B113" s="40"/>
      <c r="C113" s="192" t="s">
        <v>257</v>
      </c>
      <c r="D113" s="192" t="s">
        <v>164</v>
      </c>
      <c r="E113" s="193" t="s">
        <v>1378</v>
      </c>
      <c r="F113" s="194" t="s">
        <v>1379</v>
      </c>
      <c r="G113" s="195" t="s">
        <v>1327</v>
      </c>
      <c r="H113" s="196">
        <v>1</v>
      </c>
      <c r="I113" s="197"/>
      <c r="J113" s="198">
        <f>ROUND(I113*H113,2)</f>
        <v>0</v>
      </c>
      <c r="K113" s="194" t="s">
        <v>21</v>
      </c>
      <c r="L113" s="60"/>
      <c r="M113" s="199" t="s">
        <v>21</v>
      </c>
      <c r="N113" s="200" t="s">
        <v>43</v>
      </c>
      <c r="O113" s="41"/>
      <c r="P113" s="201">
        <f>O113*H113</f>
        <v>0</v>
      </c>
      <c r="Q113" s="201">
        <v>0</v>
      </c>
      <c r="R113" s="201">
        <f>Q113*H113</f>
        <v>0</v>
      </c>
      <c r="S113" s="201">
        <v>0</v>
      </c>
      <c r="T113" s="202">
        <f>S113*H113</f>
        <v>0</v>
      </c>
      <c r="AR113" s="23" t="s">
        <v>1328</v>
      </c>
      <c r="AT113" s="23" t="s">
        <v>164</v>
      </c>
      <c r="AU113" s="23" t="s">
        <v>82</v>
      </c>
      <c r="AY113" s="23" t="s">
        <v>162</v>
      </c>
      <c r="BE113" s="203">
        <f>IF(N113="základní",J113,0)</f>
        <v>0</v>
      </c>
      <c r="BF113" s="203">
        <f>IF(N113="snížená",J113,0)</f>
        <v>0</v>
      </c>
      <c r="BG113" s="203">
        <f>IF(N113="zákl. přenesená",J113,0)</f>
        <v>0</v>
      </c>
      <c r="BH113" s="203">
        <f>IF(N113="sníž. přenesená",J113,0)</f>
        <v>0</v>
      </c>
      <c r="BI113" s="203">
        <f>IF(N113="nulová",J113,0)</f>
        <v>0</v>
      </c>
      <c r="BJ113" s="23" t="s">
        <v>80</v>
      </c>
      <c r="BK113" s="203">
        <f>ROUND(I113*H113,2)</f>
        <v>0</v>
      </c>
      <c r="BL113" s="23" t="s">
        <v>1328</v>
      </c>
      <c r="BM113" s="23" t="s">
        <v>1474</v>
      </c>
    </row>
    <row r="114" spans="2:65" s="12" customFormat="1">
      <c r="B114" s="218"/>
      <c r="C114" s="219"/>
      <c r="D114" s="231" t="s">
        <v>173</v>
      </c>
      <c r="E114" s="258" t="s">
        <v>21</v>
      </c>
      <c r="F114" s="259" t="s">
        <v>80</v>
      </c>
      <c r="G114" s="219"/>
      <c r="H114" s="260">
        <v>1</v>
      </c>
      <c r="I114" s="223"/>
      <c r="J114" s="219"/>
      <c r="K114" s="219"/>
      <c r="L114" s="224"/>
      <c r="M114" s="225"/>
      <c r="N114" s="226"/>
      <c r="O114" s="226"/>
      <c r="P114" s="226"/>
      <c r="Q114" s="226"/>
      <c r="R114" s="226"/>
      <c r="S114" s="226"/>
      <c r="T114" s="227"/>
      <c r="AT114" s="228" t="s">
        <v>173</v>
      </c>
      <c r="AU114" s="228" t="s">
        <v>82</v>
      </c>
      <c r="AV114" s="12" t="s">
        <v>82</v>
      </c>
      <c r="AW114" s="12" t="s">
        <v>36</v>
      </c>
      <c r="AX114" s="12" t="s">
        <v>80</v>
      </c>
      <c r="AY114" s="228" t="s">
        <v>162</v>
      </c>
    </row>
    <row r="115" spans="2:65" s="1" customFormat="1" ht="20.45" customHeight="1">
      <c r="B115" s="40"/>
      <c r="C115" s="192" t="s">
        <v>263</v>
      </c>
      <c r="D115" s="192" t="s">
        <v>164</v>
      </c>
      <c r="E115" s="193" t="s">
        <v>1381</v>
      </c>
      <c r="F115" s="194" t="s">
        <v>1382</v>
      </c>
      <c r="G115" s="195" t="s">
        <v>1327</v>
      </c>
      <c r="H115" s="196">
        <v>1</v>
      </c>
      <c r="I115" s="197"/>
      <c r="J115" s="198">
        <f>ROUND(I115*H115,2)</f>
        <v>0</v>
      </c>
      <c r="K115" s="194" t="s">
        <v>21</v>
      </c>
      <c r="L115" s="60"/>
      <c r="M115" s="199" t="s">
        <v>21</v>
      </c>
      <c r="N115" s="200" t="s">
        <v>43</v>
      </c>
      <c r="O115" s="41"/>
      <c r="P115" s="201">
        <f>O115*H115</f>
        <v>0</v>
      </c>
      <c r="Q115" s="201">
        <v>0</v>
      </c>
      <c r="R115" s="201">
        <f>Q115*H115</f>
        <v>0</v>
      </c>
      <c r="S115" s="201">
        <v>0</v>
      </c>
      <c r="T115" s="202">
        <f>S115*H115</f>
        <v>0</v>
      </c>
      <c r="AR115" s="23" t="s">
        <v>1328</v>
      </c>
      <c r="AT115" s="23" t="s">
        <v>164</v>
      </c>
      <c r="AU115" s="23" t="s">
        <v>82</v>
      </c>
      <c r="AY115" s="23" t="s">
        <v>162</v>
      </c>
      <c r="BE115" s="203">
        <f>IF(N115="základní",J115,0)</f>
        <v>0</v>
      </c>
      <c r="BF115" s="203">
        <f>IF(N115="snížená",J115,0)</f>
        <v>0</v>
      </c>
      <c r="BG115" s="203">
        <f>IF(N115="zákl. přenesená",J115,0)</f>
        <v>0</v>
      </c>
      <c r="BH115" s="203">
        <f>IF(N115="sníž. přenesená",J115,0)</f>
        <v>0</v>
      </c>
      <c r="BI115" s="203">
        <f>IF(N115="nulová",J115,0)</f>
        <v>0</v>
      </c>
      <c r="BJ115" s="23" t="s">
        <v>80</v>
      </c>
      <c r="BK115" s="203">
        <f>ROUND(I115*H115,2)</f>
        <v>0</v>
      </c>
      <c r="BL115" s="23" t="s">
        <v>1328</v>
      </c>
      <c r="BM115" s="23" t="s">
        <v>1475</v>
      </c>
    </row>
    <row r="116" spans="2:65" s="12" customFormat="1">
      <c r="B116" s="218"/>
      <c r="C116" s="219"/>
      <c r="D116" s="204" t="s">
        <v>173</v>
      </c>
      <c r="E116" s="220" t="s">
        <v>21</v>
      </c>
      <c r="F116" s="221" t="s">
        <v>80</v>
      </c>
      <c r="G116" s="219"/>
      <c r="H116" s="222">
        <v>1</v>
      </c>
      <c r="I116" s="223"/>
      <c r="J116" s="219"/>
      <c r="K116" s="219"/>
      <c r="L116" s="224"/>
      <c r="M116" s="261"/>
      <c r="N116" s="262"/>
      <c r="O116" s="262"/>
      <c r="P116" s="262"/>
      <c r="Q116" s="262"/>
      <c r="R116" s="262"/>
      <c r="S116" s="262"/>
      <c r="T116" s="263"/>
      <c r="AT116" s="228" t="s">
        <v>173</v>
      </c>
      <c r="AU116" s="228" t="s">
        <v>82</v>
      </c>
      <c r="AV116" s="12" t="s">
        <v>82</v>
      </c>
      <c r="AW116" s="12" t="s">
        <v>36</v>
      </c>
      <c r="AX116" s="12" t="s">
        <v>80</v>
      </c>
      <c r="AY116" s="228" t="s">
        <v>162</v>
      </c>
    </row>
    <row r="117" spans="2:65" s="1" customFormat="1" ht="6.95" customHeight="1">
      <c r="B117" s="55"/>
      <c r="C117" s="56"/>
      <c r="D117" s="56"/>
      <c r="E117" s="56"/>
      <c r="F117" s="56"/>
      <c r="G117" s="56"/>
      <c r="H117" s="56"/>
      <c r="I117" s="138"/>
      <c r="J117" s="56"/>
      <c r="K117" s="56"/>
      <c r="L117" s="60"/>
    </row>
  </sheetData>
  <sheetProtection password="CC35" sheet="1" objects="1" scenarios="1" formatCells="0" formatColumns="0" formatRows="0" sort="0" autoFilter="0"/>
  <autoFilter ref="C80:K116"/>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7"/>
  <sheetViews>
    <sheetView showGridLines="0" workbookViewId="0">
      <pane ySplit="1" topLeftCell="A5" activePane="bottomLeft" state="frozen"/>
      <selection pane="bottomLeft" activeCell="F42" sqref="F42"/>
    </sheetView>
  </sheetViews>
  <sheetFormatPr defaultRowHeight="13.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customWidth="1"/>
    <col min="44" max="44" width="11.6640625" customWidth="1"/>
    <col min="45" max="47" width="22.1640625" hidden="1" customWidth="1"/>
    <col min="48" max="52" width="18.5" hidden="1" customWidth="1"/>
    <col min="53" max="53" width="16.5" hidden="1" customWidth="1"/>
    <col min="54" max="54" width="21.5" hidden="1" customWidth="1"/>
    <col min="55" max="56" width="16.5" hidden="1" customWidth="1"/>
    <col min="57" max="57" width="57" customWidth="1"/>
    <col min="71" max="91" width="9.16406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45"/>
      <c r="AS2" s="345"/>
      <c r="AT2" s="345"/>
      <c r="AU2" s="345"/>
      <c r="AV2" s="345"/>
      <c r="AW2" s="345"/>
      <c r="AX2" s="345"/>
      <c r="AY2" s="345"/>
      <c r="AZ2" s="345"/>
      <c r="BA2" s="345"/>
      <c r="BB2" s="345"/>
      <c r="BC2" s="345"/>
      <c r="BD2" s="345"/>
      <c r="BE2" s="345"/>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72" t="s">
        <v>16</v>
      </c>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28"/>
      <c r="AQ5" s="30"/>
      <c r="BE5" s="370" t="s">
        <v>17</v>
      </c>
      <c r="BS5" s="23" t="s">
        <v>8</v>
      </c>
    </row>
    <row r="6" spans="1:74" ht="36.950000000000003" customHeight="1">
      <c r="B6" s="27"/>
      <c r="C6" s="28"/>
      <c r="D6" s="35" t="s">
        <v>18</v>
      </c>
      <c r="E6" s="28"/>
      <c r="F6" s="28"/>
      <c r="G6" s="28"/>
      <c r="H6" s="28"/>
      <c r="I6" s="28"/>
      <c r="J6" s="28"/>
      <c r="K6" s="374" t="s">
        <v>19</v>
      </c>
      <c r="L6" s="373"/>
      <c r="M6" s="373"/>
      <c r="N6" s="373"/>
      <c r="O6" s="373"/>
      <c r="P6" s="373"/>
      <c r="Q6" s="373"/>
      <c r="R6" s="373"/>
      <c r="S6" s="373"/>
      <c r="T6" s="373"/>
      <c r="U6" s="373"/>
      <c r="V6" s="373"/>
      <c r="W6" s="373"/>
      <c r="X6" s="373"/>
      <c r="Y6" s="373"/>
      <c r="Z6" s="373"/>
      <c r="AA6" s="373"/>
      <c r="AB6" s="373"/>
      <c r="AC6" s="373"/>
      <c r="AD6" s="373"/>
      <c r="AE6" s="373"/>
      <c r="AF6" s="373"/>
      <c r="AG6" s="373"/>
      <c r="AH6" s="373"/>
      <c r="AI6" s="373"/>
      <c r="AJ6" s="373"/>
      <c r="AK6" s="373"/>
      <c r="AL6" s="373"/>
      <c r="AM6" s="373"/>
      <c r="AN6" s="373"/>
      <c r="AO6" s="373"/>
      <c r="AP6" s="28"/>
      <c r="AQ6" s="30"/>
      <c r="BE6" s="371"/>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71"/>
      <c r="BS7" s="23" t="s">
        <v>8</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71"/>
      <c r="BS8" s="23" t="s">
        <v>8</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71"/>
      <c r="BS9" s="23" t="s">
        <v>8</v>
      </c>
    </row>
    <row r="10" spans="1:74" ht="14.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21</v>
      </c>
      <c r="AO10" s="28"/>
      <c r="AP10" s="28"/>
      <c r="AQ10" s="30"/>
      <c r="BE10" s="371"/>
      <c r="BS10" s="23" t="s">
        <v>8</v>
      </c>
    </row>
    <row r="11" spans="1:74" ht="18.399999999999999"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21</v>
      </c>
      <c r="AO11" s="28"/>
      <c r="AP11" s="28"/>
      <c r="AQ11" s="30"/>
      <c r="BE11" s="371"/>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71"/>
      <c r="BS12" s="23" t="s">
        <v>8</v>
      </c>
    </row>
    <row r="13" spans="1:74" ht="14.45" customHeight="1">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71"/>
      <c r="BS13" s="23" t="s">
        <v>8</v>
      </c>
    </row>
    <row r="14" spans="1:74" ht="15">
      <c r="B14" s="27"/>
      <c r="C14" s="28"/>
      <c r="D14" s="28"/>
      <c r="E14" s="375" t="s">
        <v>32</v>
      </c>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6" t="s">
        <v>30</v>
      </c>
      <c r="AL14" s="28"/>
      <c r="AM14" s="28"/>
      <c r="AN14" s="38" t="s">
        <v>32</v>
      </c>
      <c r="AO14" s="28"/>
      <c r="AP14" s="28"/>
      <c r="AQ14" s="30"/>
      <c r="BE14" s="371"/>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71"/>
      <c r="BS15" s="23" t="s">
        <v>6</v>
      </c>
    </row>
    <row r="16" spans="1:74" ht="14.45" customHeight="1">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34</v>
      </c>
      <c r="AO16" s="28"/>
      <c r="AP16" s="28"/>
      <c r="AQ16" s="30"/>
      <c r="BE16" s="371"/>
      <c r="BS16" s="23" t="s">
        <v>6</v>
      </c>
    </row>
    <row r="17" spans="2:71" ht="18.399999999999999"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21</v>
      </c>
      <c r="AO17" s="28"/>
      <c r="AP17" s="28"/>
      <c r="AQ17" s="30"/>
      <c r="BE17" s="371"/>
      <c r="BS17" s="23" t="s">
        <v>36</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71"/>
      <c r="BS18" s="23" t="s">
        <v>8</v>
      </c>
    </row>
    <row r="19" spans="2:71" ht="14.45" customHeight="1">
      <c r="B19" s="27"/>
      <c r="C19" s="28"/>
      <c r="D19" s="36"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71"/>
      <c r="BS19" s="23" t="s">
        <v>8</v>
      </c>
    </row>
    <row r="20" spans="2:71" ht="20.45" customHeight="1">
      <c r="B20" s="27"/>
      <c r="C20" s="28"/>
      <c r="D20" s="28"/>
      <c r="E20" s="377" t="s">
        <v>21</v>
      </c>
      <c r="F20" s="377"/>
      <c r="G20" s="377"/>
      <c r="H20" s="377"/>
      <c r="I20" s="377"/>
      <c r="J20" s="377"/>
      <c r="K20" s="377"/>
      <c r="L20" s="377"/>
      <c r="M20" s="377"/>
      <c r="N20" s="377"/>
      <c r="O20" s="377"/>
      <c r="P20" s="377"/>
      <c r="Q20" s="377"/>
      <c r="R20" s="377"/>
      <c r="S20" s="377"/>
      <c r="T20" s="377"/>
      <c r="U20" s="377"/>
      <c r="V20" s="377"/>
      <c r="W20" s="377"/>
      <c r="X20" s="377"/>
      <c r="Y20" s="377"/>
      <c r="Z20" s="377"/>
      <c r="AA20" s="377"/>
      <c r="AB20" s="377"/>
      <c r="AC20" s="377"/>
      <c r="AD20" s="377"/>
      <c r="AE20" s="377"/>
      <c r="AF20" s="377"/>
      <c r="AG20" s="377"/>
      <c r="AH20" s="377"/>
      <c r="AI20" s="377"/>
      <c r="AJ20" s="377"/>
      <c r="AK20" s="377"/>
      <c r="AL20" s="377"/>
      <c r="AM20" s="377"/>
      <c r="AN20" s="377"/>
      <c r="AO20" s="28"/>
      <c r="AP20" s="28"/>
      <c r="AQ20" s="30"/>
      <c r="BE20" s="371"/>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71"/>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71"/>
    </row>
    <row r="23" spans="2:71" s="1" customFormat="1" ht="25.9" customHeight="1">
      <c r="B23" s="40"/>
      <c r="C23" s="41"/>
      <c r="D23" s="42" t="s">
        <v>38</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78">
        <f>ROUND(AG51,2)</f>
        <v>0</v>
      </c>
      <c r="AL23" s="379"/>
      <c r="AM23" s="379"/>
      <c r="AN23" s="379"/>
      <c r="AO23" s="379"/>
      <c r="AP23" s="41"/>
      <c r="AQ23" s="44"/>
      <c r="BE23" s="371"/>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71"/>
    </row>
    <row r="25" spans="2:71" s="1" customFormat="1">
      <c r="B25" s="40"/>
      <c r="C25" s="41"/>
      <c r="D25" s="41"/>
      <c r="E25" s="41"/>
      <c r="F25" s="41"/>
      <c r="G25" s="41"/>
      <c r="H25" s="41"/>
      <c r="I25" s="41"/>
      <c r="J25" s="41"/>
      <c r="K25" s="41"/>
      <c r="L25" s="380" t="s">
        <v>39</v>
      </c>
      <c r="M25" s="380"/>
      <c r="N25" s="380"/>
      <c r="O25" s="380"/>
      <c r="P25" s="41"/>
      <c r="Q25" s="41"/>
      <c r="R25" s="41"/>
      <c r="S25" s="41"/>
      <c r="T25" s="41"/>
      <c r="U25" s="41"/>
      <c r="V25" s="41"/>
      <c r="W25" s="380" t="s">
        <v>40</v>
      </c>
      <c r="X25" s="380"/>
      <c r="Y25" s="380"/>
      <c r="Z25" s="380"/>
      <c r="AA25" s="380"/>
      <c r="AB25" s="380"/>
      <c r="AC25" s="380"/>
      <c r="AD25" s="380"/>
      <c r="AE25" s="380"/>
      <c r="AF25" s="41"/>
      <c r="AG25" s="41"/>
      <c r="AH25" s="41"/>
      <c r="AI25" s="41"/>
      <c r="AJ25" s="41"/>
      <c r="AK25" s="380" t="s">
        <v>41</v>
      </c>
      <c r="AL25" s="380"/>
      <c r="AM25" s="380"/>
      <c r="AN25" s="380"/>
      <c r="AO25" s="380"/>
      <c r="AP25" s="41"/>
      <c r="AQ25" s="44"/>
      <c r="BE25" s="371"/>
    </row>
    <row r="26" spans="2:71" s="2" customFormat="1" ht="14.45" customHeight="1">
      <c r="B26" s="46"/>
      <c r="C26" s="47"/>
      <c r="D26" s="48" t="s">
        <v>42</v>
      </c>
      <c r="E26" s="47"/>
      <c r="F26" s="48" t="s">
        <v>43</v>
      </c>
      <c r="G26" s="47"/>
      <c r="H26" s="47"/>
      <c r="I26" s="47"/>
      <c r="J26" s="47"/>
      <c r="K26" s="47"/>
      <c r="L26" s="363">
        <v>0.21</v>
      </c>
      <c r="M26" s="364"/>
      <c r="N26" s="364"/>
      <c r="O26" s="364"/>
      <c r="P26" s="47"/>
      <c r="Q26" s="47"/>
      <c r="R26" s="47"/>
      <c r="S26" s="47"/>
      <c r="T26" s="47"/>
      <c r="U26" s="47"/>
      <c r="V26" s="47"/>
      <c r="W26" s="365">
        <f>ROUND(AZ51,2)</f>
        <v>0</v>
      </c>
      <c r="X26" s="364"/>
      <c r="Y26" s="364"/>
      <c r="Z26" s="364"/>
      <c r="AA26" s="364"/>
      <c r="AB26" s="364"/>
      <c r="AC26" s="364"/>
      <c r="AD26" s="364"/>
      <c r="AE26" s="364"/>
      <c r="AF26" s="47"/>
      <c r="AG26" s="47"/>
      <c r="AH26" s="47"/>
      <c r="AI26" s="47"/>
      <c r="AJ26" s="47"/>
      <c r="AK26" s="365">
        <f>ROUND(AV51,2)</f>
        <v>0</v>
      </c>
      <c r="AL26" s="364"/>
      <c r="AM26" s="364"/>
      <c r="AN26" s="364"/>
      <c r="AO26" s="364"/>
      <c r="AP26" s="47"/>
      <c r="AQ26" s="49"/>
      <c r="BE26" s="371"/>
    </row>
    <row r="27" spans="2:71" s="2" customFormat="1" ht="14.45" customHeight="1">
      <c r="B27" s="46"/>
      <c r="C27" s="47"/>
      <c r="D27" s="47"/>
      <c r="E27" s="47"/>
      <c r="F27" s="48" t="s">
        <v>44</v>
      </c>
      <c r="G27" s="47"/>
      <c r="H27" s="47"/>
      <c r="I27" s="47"/>
      <c r="J27" s="47"/>
      <c r="K27" s="47"/>
      <c r="L27" s="363">
        <v>0.15</v>
      </c>
      <c r="M27" s="364"/>
      <c r="N27" s="364"/>
      <c r="O27" s="364"/>
      <c r="P27" s="47"/>
      <c r="Q27" s="47"/>
      <c r="R27" s="47"/>
      <c r="S27" s="47"/>
      <c r="T27" s="47"/>
      <c r="U27" s="47"/>
      <c r="V27" s="47"/>
      <c r="W27" s="365">
        <f>ROUND(BA51,2)</f>
        <v>0</v>
      </c>
      <c r="X27" s="364"/>
      <c r="Y27" s="364"/>
      <c r="Z27" s="364"/>
      <c r="AA27" s="364"/>
      <c r="AB27" s="364"/>
      <c r="AC27" s="364"/>
      <c r="AD27" s="364"/>
      <c r="AE27" s="364"/>
      <c r="AF27" s="47"/>
      <c r="AG27" s="47"/>
      <c r="AH27" s="47"/>
      <c r="AI27" s="47"/>
      <c r="AJ27" s="47"/>
      <c r="AK27" s="365">
        <f>ROUND(AW51,2)</f>
        <v>0</v>
      </c>
      <c r="AL27" s="364"/>
      <c r="AM27" s="364"/>
      <c r="AN27" s="364"/>
      <c r="AO27" s="364"/>
      <c r="AP27" s="47"/>
      <c r="AQ27" s="49"/>
      <c r="BE27" s="371"/>
    </row>
    <row r="28" spans="2:71" s="2" customFormat="1" ht="14.45" hidden="1" customHeight="1">
      <c r="B28" s="46"/>
      <c r="C28" s="47"/>
      <c r="D28" s="47"/>
      <c r="E28" s="47"/>
      <c r="F28" s="48" t="s">
        <v>45</v>
      </c>
      <c r="G28" s="47"/>
      <c r="H28" s="47"/>
      <c r="I28" s="47"/>
      <c r="J28" s="47"/>
      <c r="K28" s="47"/>
      <c r="L28" s="363">
        <v>0.21</v>
      </c>
      <c r="M28" s="364"/>
      <c r="N28" s="364"/>
      <c r="O28" s="364"/>
      <c r="P28" s="47"/>
      <c r="Q28" s="47"/>
      <c r="R28" s="47"/>
      <c r="S28" s="47"/>
      <c r="T28" s="47"/>
      <c r="U28" s="47"/>
      <c r="V28" s="47"/>
      <c r="W28" s="365">
        <f>ROUND(BB51,2)</f>
        <v>0</v>
      </c>
      <c r="X28" s="364"/>
      <c r="Y28" s="364"/>
      <c r="Z28" s="364"/>
      <c r="AA28" s="364"/>
      <c r="AB28" s="364"/>
      <c r="AC28" s="364"/>
      <c r="AD28" s="364"/>
      <c r="AE28" s="364"/>
      <c r="AF28" s="47"/>
      <c r="AG28" s="47"/>
      <c r="AH28" s="47"/>
      <c r="AI28" s="47"/>
      <c r="AJ28" s="47"/>
      <c r="AK28" s="365">
        <v>0</v>
      </c>
      <c r="AL28" s="364"/>
      <c r="AM28" s="364"/>
      <c r="AN28" s="364"/>
      <c r="AO28" s="364"/>
      <c r="AP28" s="47"/>
      <c r="AQ28" s="49"/>
      <c r="BE28" s="371"/>
    </row>
    <row r="29" spans="2:71" s="2" customFormat="1" ht="14.45" hidden="1" customHeight="1">
      <c r="B29" s="46"/>
      <c r="C29" s="47"/>
      <c r="D29" s="47"/>
      <c r="E29" s="47"/>
      <c r="F29" s="48" t="s">
        <v>46</v>
      </c>
      <c r="G29" s="47"/>
      <c r="H29" s="47"/>
      <c r="I29" s="47"/>
      <c r="J29" s="47"/>
      <c r="K29" s="47"/>
      <c r="L29" s="363">
        <v>0.15</v>
      </c>
      <c r="M29" s="364"/>
      <c r="N29" s="364"/>
      <c r="O29" s="364"/>
      <c r="P29" s="47"/>
      <c r="Q29" s="47"/>
      <c r="R29" s="47"/>
      <c r="S29" s="47"/>
      <c r="T29" s="47"/>
      <c r="U29" s="47"/>
      <c r="V29" s="47"/>
      <c r="W29" s="365">
        <f>ROUND(BC51,2)</f>
        <v>0</v>
      </c>
      <c r="X29" s="364"/>
      <c r="Y29" s="364"/>
      <c r="Z29" s="364"/>
      <c r="AA29" s="364"/>
      <c r="AB29" s="364"/>
      <c r="AC29" s="364"/>
      <c r="AD29" s="364"/>
      <c r="AE29" s="364"/>
      <c r="AF29" s="47"/>
      <c r="AG29" s="47"/>
      <c r="AH29" s="47"/>
      <c r="AI29" s="47"/>
      <c r="AJ29" s="47"/>
      <c r="AK29" s="365">
        <v>0</v>
      </c>
      <c r="AL29" s="364"/>
      <c r="AM29" s="364"/>
      <c r="AN29" s="364"/>
      <c r="AO29" s="364"/>
      <c r="AP29" s="47"/>
      <c r="AQ29" s="49"/>
      <c r="BE29" s="371"/>
    </row>
    <row r="30" spans="2:71" s="2" customFormat="1" ht="14.45" hidden="1" customHeight="1">
      <c r="B30" s="46"/>
      <c r="C30" s="47"/>
      <c r="D30" s="47"/>
      <c r="E30" s="47"/>
      <c r="F30" s="48" t="s">
        <v>47</v>
      </c>
      <c r="G30" s="47"/>
      <c r="H30" s="47"/>
      <c r="I30" s="47"/>
      <c r="J30" s="47"/>
      <c r="K30" s="47"/>
      <c r="L30" s="363">
        <v>0</v>
      </c>
      <c r="M30" s="364"/>
      <c r="N30" s="364"/>
      <c r="O30" s="364"/>
      <c r="P30" s="47"/>
      <c r="Q30" s="47"/>
      <c r="R30" s="47"/>
      <c r="S30" s="47"/>
      <c r="T30" s="47"/>
      <c r="U30" s="47"/>
      <c r="V30" s="47"/>
      <c r="W30" s="365">
        <f>ROUND(BD51,2)</f>
        <v>0</v>
      </c>
      <c r="X30" s="364"/>
      <c r="Y30" s="364"/>
      <c r="Z30" s="364"/>
      <c r="AA30" s="364"/>
      <c r="AB30" s="364"/>
      <c r="AC30" s="364"/>
      <c r="AD30" s="364"/>
      <c r="AE30" s="364"/>
      <c r="AF30" s="47"/>
      <c r="AG30" s="47"/>
      <c r="AH30" s="47"/>
      <c r="AI30" s="47"/>
      <c r="AJ30" s="47"/>
      <c r="AK30" s="365">
        <v>0</v>
      </c>
      <c r="AL30" s="364"/>
      <c r="AM30" s="364"/>
      <c r="AN30" s="364"/>
      <c r="AO30" s="364"/>
      <c r="AP30" s="47"/>
      <c r="AQ30" s="49"/>
      <c r="BE30" s="371"/>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71"/>
    </row>
    <row r="32" spans="2:71" s="1" customFormat="1" ht="25.9" customHeight="1">
      <c r="B32" s="40"/>
      <c r="C32" s="50"/>
      <c r="D32" s="51" t="s">
        <v>48</v>
      </c>
      <c r="E32" s="52"/>
      <c r="F32" s="52"/>
      <c r="G32" s="52"/>
      <c r="H32" s="52"/>
      <c r="I32" s="52"/>
      <c r="J32" s="52"/>
      <c r="K32" s="52"/>
      <c r="L32" s="52"/>
      <c r="M32" s="52"/>
      <c r="N32" s="52"/>
      <c r="O32" s="52"/>
      <c r="P32" s="52"/>
      <c r="Q32" s="52"/>
      <c r="R32" s="52"/>
      <c r="S32" s="52"/>
      <c r="T32" s="53" t="s">
        <v>49</v>
      </c>
      <c r="U32" s="52"/>
      <c r="V32" s="52"/>
      <c r="W32" s="52"/>
      <c r="X32" s="366" t="s">
        <v>50</v>
      </c>
      <c r="Y32" s="367"/>
      <c r="Z32" s="367"/>
      <c r="AA32" s="367"/>
      <c r="AB32" s="367"/>
      <c r="AC32" s="52"/>
      <c r="AD32" s="52"/>
      <c r="AE32" s="52"/>
      <c r="AF32" s="52"/>
      <c r="AG32" s="52"/>
      <c r="AH32" s="52"/>
      <c r="AI32" s="52"/>
      <c r="AJ32" s="52"/>
      <c r="AK32" s="368">
        <f>SUM(AK23:AK30)</f>
        <v>0</v>
      </c>
      <c r="AL32" s="367"/>
      <c r="AM32" s="367"/>
      <c r="AN32" s="367"/>
      <c r="AO32" s="369"/>
      <c r="AP32" s="50"/>
      <c r="AQ32" s="54"/>
      <c r="BE32" s="371"/>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51</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2802/050</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49" t="str">
        <f>K6</f>
        <v>Desná, Loučná - Kouty nad Desnou, oprava kamenných stupňů</v>
      </c>
      <c r="M42" s="350"/>
      <c r="N42" s="350"/>
      <c r="O42" s="350"/>
      <c r="P42" s="350"/>
      <c r="Q42" s="350"/>
      <c r="R42" s="350"/>
      <c r="S42" s="350"/>
      <c r="T42" s="350"/>
      <c r="U42" s="350"/>
      <c r="V42" s="350"/>
      <c r="W42" s="350"/>
      <c r="X42" s="350"/>
      <c r="Y42" s="350"/>
      <c r="Z42" s="350"/>
      <c r="AA42" s="350"/>
      <c r="AB42" s="350"/>
      <c r="AC42" s="350"/>
      <c r="AD42" s="350"/>
      <c r="AE42" s="350"/>
      <c r="AF42" s="350"/>
      <c r="AG42" s="350"/>
      <c r="AH42" s="350"/>
      <c r="AI42" s="350"/>
      <c r="AJ42" s="350"/>
      <c r="AK42" s="350"/>
      <c r="AL42" s="350"/>
      <c r="AM42" s="350"/>
      <c r="AN42" s="350"/>
      <c r="AO42" s="350"/>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5">
      <c r="B44" s="40"/>
      <c r="C44" s="64" t="s">
        <v>23</v>
      </c>
      <c r="D44" s="62"/>
      <c r="E44" s="62"/>
      <c r="F44" s="62"/>
      <c r="G44" s="62"/>
      <c r="H44" s="62"/>
      <c r="I44" s="62"/>
      <c r="J44" s="62"/>
      <c r="K44" s="62"/>
      <c r="L44" s="71" t="str">
        <f>IF(K8="","",K8)</f>
        <v>Kouty nad Desnou, Rejhotice</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51" t="str">
        <f>IF(AN8= "","",AN8)</f>
        <v>25. 9. 2017</v>
      </c>
      <c r="AN44" s="351"/>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5">
      <c r="B46" s="40"/>
      <c r="C46" s="64" t="s">
        <v>27</v>
      </c>
      <c r="D46" s="62"/>
      <c r="E46" s="62"/>
      <c r="F46" s="62"/>
      <c r="G46" s="62"/>
      <c r="H46" s="62"/>
      <c r="I46" s="62"/>
      <c r="J46" s="62"/>
      <c r="K46" s="62"/>
      <c r="L46" s="65" t="str">
        <f>IF(E11= "","",E11)</f>
        <v xml:space="preserve"> </v>
      </c>
      <c r="M46" s="62"/>
      <c r="N46" s="62"/>
      <c r="O46" s="62"/>
      <c r="P46" s="62"/>
      <c r="Q46" s="62"/>
      <c r="R46" s="62"/>
      <c r="S46" s="62"/>
      <c r="T46" s="62"/>
      <c r="U46" s="62"/>
      <c r="V46" s="62"/>
      <c r="W46" s="62"/>
      <c r="X46" s="62"/>
      <c r="Y46" s="62"/>
      <c r="Z46" s="62"/>
      <c r="AA46" s="62"/>
      <c r="AB46" s="62"/>
      <c r="AC46" s="62"/>
      <c r="AD46" s="62"/>
      <c r="AE46" s="62"/>
      <c r="AF46" s="62"/>
      <c r="AG46" s="62"/>
      <c r="AH46" s="62"/>
      <c r="AI46" s="64" t="s">
        <v>33</v>
      </c>
      <c r="AJ46" s="62"/>
      <c r="AK46" s="62"/>
      <c r="AL46" s="62"/>
      <c r="AM46" s="352" t="str">
        <f>IF(E17="","",E17)</f>
        <v>AGPOL s.r.o., Jungmannova 153/12, 77900 Olomouc</v>
      </c>
      <c r="AN46" s="352"/>
      <c r="AO46" s="352"/>
      <c r="AP46" s="352"/>
      <c r="AQ46" s="62"/>
      <c r="AR46" s="60"/>
      <c r="AS46" s="353" t="s">
        <v>52</v>
      </c>
      <c r="AT46" s="354"/>
      <c r="AU46" s="73"/>
      <c r="AV46" s="73"/>
      <c r="AW46" s="73"/>
      <c r="AX46" s="73"/>
      <c r="AY46" s="73"/>
      <c r="AZ46" s="73"/>
      <c r="BA46" s="73"/>
      <c r="BB46" s="73"/>
      <c r="BC46" s="73"/>
      <c r="BD46" s="74"/>
    </row>
    <row r="47" spans="2:56" s="1" customFormat="1" ht="15">
      <c r="B47" s="40"/>
      <c r="C47" s="64" t="s">
        <v>31</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5"/>
      <c r="AT47" s="356"/>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7"/>
      <c r="AT48" s="358"/>
      <c r="AU48" s="41"/>
      <c r="AV48" s="41"/>
      <c r="AW48" s="41"/>
      <c r="AX48" s="41"/>
      <c r="AY48" s="41"/>
      <c r="AZ48" s="41"/>
      <c r="BA48" s="41"/>
      <c r="BB48" s="41"/>
      <c r="BC48" s="41"/>
      <c r="BD48" s="77"/>
    </row>
    <row r="49" spans="1:91" s="1" customFormat="1" ht="29.25" customHeight="1">
      <c r="B49" s="40"/>
      <c r="C49" s="359" t="s">
        <v>53</v>
      </c>
      <c r="D49" s="360"/>
      <c r="E49" s="360"/>
      <c r="F49" s="360"/>
      <c r="G49" s="360"/>
      <c r="H49" s="78"/>
      <c r="I49" s="361" t="s">
        <v>54</v>
      </c>
      <c r="J49" s="360"/>
      <c r="K49" s="360"/>
      <c r="L49" s="360"/>
      <c r="M49" s="360"/>
      <c r="N49" s="360"/>
      <c r="O49" s="360"/>
      <c r="P49" s="360"/>
      <c r="Q49" s="360"/>
      <c r="R49" s="360"/>
      <c r="S49" s="360"/>
      <c r="T49" s="360"/>
      <c r="U49" s="360"/>
      <c r="V49" s="360"/>
      <c r="W49" s="360"/>
      <c r="X49" s="360"/>
      <c r="Y49" s="360"/>
      <c r="Z49" s="360"/>
      <c r="AA49" s="360"/>
      <c r="AB49" s="360"/>
      <c r="AC49" s="360"/>
      <c r="AD49" s="360"/>
      <c r="AE49" s="360"/>
      <c r="AF49" s="360"/>
      <c r="AG49" s="362" t="s">
        <v>55</v>
      </c>
      <c r="AH49" s="360"/>
      <c r="AI49" s="360"/>
      <c r="AJ49" s="360"/>
      <c r="AK49" s="360"/>
      <c r="AL49" s="360"/>
      <c r="AM49" s="360"/>
      <c r="AN49" s="361" t="s">
        <v>56</v>
      </c>
      <c r="AO49" s="360"/>
      <c r="AP49" s="360"/>
      <c r="AQ49" s="79" t="s">
        <v>57</v>
      </c>
      <c r="AR49" s="60"/>
      <c r="AS49" s="80" t="s">
        <v>58</v>
      </c>
      <c r="AT49" s="81" t="s">
        <v>59</v>
      </c>
      <c r="AU49" s="81" t="s">
        <v>60</v>
      </c>
      <c r="AV49" s="81" t="s">
        <v>61</v>
      </c>
      <c r="AW49" s="81" t="s">
        <v>62</v>
      </c>
      <c r="AX49" s="81" t="s">
        <v>63</v>
      </c>
      <c r="AY49" s="81" t="s">
        <v>64</v>
      </c>
      <c r="AZ49" s="81" t="s">
        <v>65</v>
      </c>
      <c r="BA49" s="81" t="s">
        <v>66</v>
      </c>
      <c r="BB49" s="81" t="s">
        <v>67</v>
      </c>
      <c r="BC49" s="81" t="s">
        <v>68</v>
      </c>
      <c r="BD49" s="82" t="s">
        <v>69</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70</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43">
        <f>ROUND(SUM(AG52:AG65),2)</f>
        <v>0</v>
      </c>
      <c r="AH51" s="343"/>
      <c r="AI51" s="343"/>
      <c r="AJ51" s="343"/>
      <c r="AK51" s="343"/>
      <c r="AL51" s="343"/>
      <c r="AM51" s="343"/>
      <c r="AN51" s="344">
        <f t="shared" ref="AN51:AN65" si="0">SUM(AG51,AT51)</f>
        <v>0</v>
      </c>
      <c r="AO51" s="344"/>
      <c r="AP51" s="344"/>
      <c r="AQ51" s="88" t="s">
        <v>21</v>
      </c>
      <c r="AR51" s="70"/>
      <c r="AS51" s="89">
        <f>ROUND(SUM(AS52:AS65),2)</f>
        <v>0</v>
      </c>
      <c r="AT51" s="90">
        <f t="shared" ref="AT51:AT65" si="1">ROUND(SUM(AV51:AW51),2)</f>
        <v>0</v>
      </c>
      <c r="AU51" s="91">
        <f>ROUND(SUM(AU52:AU65),5)</f>
        <v>0</v>
      </c>
      <c r="AV51" s="90">
        <f>ROUND(AZ51*L26,2)</f>
        <v>0</v>
      </c>
      <c r="AW51" s="90">
        <f>ROUND(BA51*L27,2)</f>
        <v>0</v>
      </c>
      <c r="AX51" s="90">
        <f>ROUND(BB51*L26,2)</f>
        <v>0</v>
      </c>
      <c r="AY51" s="90">
        <f>ROUND(BC51*L27,2)</f>
        <v>0</v>
      </c>
      <c r="AZ51" s="90">
        <f>ROUND(SUM(AZ52:AZ65),2)</f>
        <v>0</v>
      </c>
      <c r="BA51" s="90">
        <f>ROUND(SUM(BA52:BA65),2)</f>
        <v>0</v>
      </c>
      <c r="BB51" s="90">
        <f>ROUND(SUM(BB52:BB65),2)</f>
        <v>0</v>
      </c>
      <c r="BC51" s="90">
        <f>ROUND(SUM(BC52:BC65),2)</f>
        <v>0</v>
      </c>
      <c r="BD51" s="92">
        <f>ROUND(SUM(BD52:BD65),2)</f>
        <v>0</v>
      </c>
      <c r="BS51" s="93" t="s">
        <v>71</v>
      </c>
      <c r="BT51" s="93" t="s">
        <v>72</v>
      </c>
      <c r="BU51" s="94" t="s">
        <v>73</v>
      </c>
      <c r="BV51" s="93" t="s">
        <v>74</v>
      </c>
      <c r="BW51" s="93" t="s">
        <v>7</v>
      </c>
      <c r="BX51" s="93" t="s">
        <v>75</v>
      </c>
      <c r="CL51" s="93" t="s">
        <v>21</v>
      </c>
    </row>
    <row r="52" spans="1:91" s="5" customFormat="1" ht="20.45" customHeight="1">
      <c r="A52" s="95" t="s">
        <v>76</v>
      </c>
      <c r="B52" s="96"/>
      <c r="C52" s="97"/>
      <c r="D52" s="348" t="s">
        <v>77</v>
      </c>
      <c r="E52" s="348"/>
      <c r="F52" s="348"/>
      <c r="G52" s="348"/>
      <c r="H52" s="348"/>
      <c r="I52" s="98"/>
      <c r="J52" s="348" t="s">
        <v>78</v>
      </c>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6">
        <f>'SO 01 - Stupeň č. 1 ř. km...'!J27</f>
        <v>0</v>
      </c>
      <c r="AH52" s="347"/>
      <c r="AI52" s="347"/>
      <c r="AJ52" s="347"/>
      <c r="AK52" s="347"/>
      <c r="AL52" s="347"/>
      <c r="AM52" s="347"/>
      <c r="AN52" s="346">
        <f t="shared" si="0"/>
        <v>0</v>
      </c>
      <c r="AO52" s="347"/>
      <c r="AP52" s="347"/>
      <c r="AQ52" s="99" t="s">
        <v>79</v>
      </c>
      <c r="AR52" s="100"/>
      <c r="AS52" s="101">
        <v>0</v>
      </c>
      <c r="AT52" s="102">
        <f t="shared" si="1"/>
        <v>0</v>
      </c>
      <c r="AU52" s="103">
        <f>'SO 01 - Stupeň č. 1 ř. km...'!P87</f>
        <v>0</v>
      </c>
      <c r="AV52" s="102">
        <f>'SO 01 - Stupeň č. 1 ř. km...'!J30</f>
        <v>0</v>
      </c>
      <c r="AW52" s="102">
        <f>'SO 01 - Stupeň č. 1 ř. km...'!J31</f>
        <v>0</v>
      </c>
      <c r="AX52" s="102">
        <f>'SO 01 - Stupeň č. 1 ř. km...'!J32</f>
        <v>0</v>
      </c>
      <c r="AY52" s="102">
        <f>'SO 01 - Stupeň č. 1 ř. km...'!J33</f>
        <v>0</v>
      </c>
      <c r="AZ52" s="102">
        <f>'SO 01 - Stupeň č. 1 ř. km...'!F30</f>
        <v>0</v>
      </c>
      <c r="BA52" s="102">
        <f>'SO 01 - Stupeň č. 1 ř. km...'!F31</f>
        <v>0</v>
      </c>
      <c r="BB52" s="102">
        <f>'SO 01 - Stupeň č. 1 ř. km...'!F32</f>
        <v>0</v>
      </c>
      <c r="BC52" s="102">
        <f>'SO 01 - Stupeň č. 1 ř. km...'!F33</f>
        <v>0</v>
      </c>
      <c r="BD52" s="104">
        <f>'SO 01 - Stupeň č. 1 ř. km...'!F34</f>
        <v>0</v>
      </c>
      <c r="BT52" s="105" t="s">
        <v>80</v>
      </c>
      <c r="BV52" s="105" t="s">
        <v>74</v>
      </c>
      <c r="BW52" s="105" t="s">
        <v>81</v>
      </c>
      <c r="BX52" s="105" t="s">
        <v>7</v>
      </c>
      <c r="CL52" s="105" t="s">
        <v>21</v>
      </c>
      <c r="CM52" s="105" t="s">
        <v>82</v>
      </c>
    </row>
    <row r="53" spans="1:91" s="5" customFormat="1" ht="20.45" customHeight="1">
      <c r="A53" s="95" t="s">
        <v>76</v>
      </c>
      <c r="B53" s="96"/>
      <c r="C53" s="97"/>
      <c r="D53" s="348" t="s">
        <v>83</v>
      </c>
      <c r="E53" s="348"/>
      <c r="F53" s="348"/>
      <c r="G53" s="348"/>
      <c r="H53" s="348"/>
      <c r="I53" s="98"/>
      <c r="J53" s="348" t="s">
        <v>84</v>
      </c>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6">
        <f>'nevyplňovat!'!J27</f>
        <v>0</v>
      </c>
      <c r="AH53" s="347"/>
      <c r="AI53" s="347"/>
      <c r="AJ53" s="347"/>
      <c r="AK53" s="347"/>
      <c r="AL53" s="347"/>
      <c r="AM53" s="347"/>
      <c r="AN53" s="346">
        <f t="shared" si="0"/>
        <v>0</v>
      </c>
      <c r="AO53" s="347"/>
      <c r="AP53" s="347"/>
      <c r="AQ53" s="99" t="s">
        <v>79</v>
      </c>
      <c r="AR53" s="100"/>
      <c r="AS53" s="101">
        <v>0</v>
      </c>
      <c r="AT53" s="102">
        <f t="shared" si="1"/>
        <v>0</v>
      </c>
      <c r="AU53" s="103">
        <f>'nevyplňovat!'!P87</f>
        <v>0</v>
      </c>
      <c r="AV53" s="102">
        <f>'nevyplňovat!'!J30</f>
        <v>0</v>
      </c>
      <c r="AW53" s="102">
        <f>'nevyplňovat!'!J31</f>
        <v>0</v>
      </c>
      <c r="AX53" s="102">
        <f>'nevyplňovat!'!J32</f>
        <v>0</v>
      </c>
      <c r="AY53" s="102">
        <f>'nevyplňovat!'!J33</f>
        <v>0</v>
      </c>
      <c r="AZ53" s="102">
        <f>'nevyplňovat!'!F30</f>
        <v>0</v>
      </c>
      <c r="BA53" s="102">
        <f>'nevyplňovat!'!F31</f>
        <v>0</v>
      </c>
      <c r="BB53" s="102">
        <f>'nevyplňovat!'!F32</f>
        <v>0</v>
      </c>
      <c r="BC53" s="102">
        <f>'nevyplňovat!'!F33</f>
        <v>0</v>
      </c>
      <c r="BD53" s="104">
        <f>'nevyplňovat!'!F34</f>
        <v>0</v>
      </c>
      <c r="BT53" s="105" t="s">
        <v>80</v>
      </c>
      <c r="BV53" s="105" t="s">
        <v>74</v>
      </c>
      <c r="BW53" s="105" t="s">
        <v>85</v>
      </c>
      <c r="BX53" s="105" t="s">
        <v>7</v>
      </c>
      <c r="CL53" s="105" t="s">
        <v>21</v>
      </c>
      <c r="CM53" s="105" t="s">
        <v>82</v>
      </c>
    </row>
    <row r="54" spans="1:91" s="5" customFormat="1" ht="20.45" customHeight="1">
      <c r="A54" s="95" t="s">
        <v>76</v>
      </c>
      <c r="B54" s="96"/>
      <c r="C54" s="97"/>
      <c r="D54" s="348" t="s">
        <v>86</v>
      </c>
      <c r="E54" s="348"/>
      <c r="F54" s="348"/>
      <c r="G54" s="348"/>
      <c r="H54" s="348"/>
      <c r="I54" s="98"/>
      <c r="J54" s="348" t="s">
        <v>87</v>
      </c>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6">
        <f>'nevyplňovat!!'!J27</f>
        <v>0</v>
      </c>
      <c r="AH54" s="347"/>
      <c r="AI54" s="347"/>
      <c r="AJ54" s="347"/>
      <c r="AK54" s="347"/>
      <c r="AL54" s="347"/>
      <c r="AM54" s="347"/>
      <c r="AN54" s="346">
        <f t="shared" si="0"/>
        <v>0</v>
      </c>
      <c r="AO54" s="347"/>
      <c r="AP54" s="347"/>
      <c r="AQ54" s="99" t="s">
        <v>79</v>
      </c>
      <c r="AR54" s="100"/>
      <c r="AS54" s="101">
        <v>0</v>
      </c>
      <c r="AT54" s="102">
        <f t="shared" si="1"/>
        <v>0</v>
      </c>
      <c r="AU54" s="103">
        <f>'nevyplňovat!!'!P87</f>
        <v>0</v>
      </c>
      <c r="AV54" s="102">
        <f>'nevyplňovat!!'!J30</f>
        <v>0</v>
      </c>
      <c r="AW54" s="102">
        <f>'nevyplňovat!!'!J31</f>
        <v>0</v>
      </c>
      <c r="AX54" s="102">
        <f>'nevyplňovat!!'!J32</f>
        <v>0</v>
      </c>
      <c r="AY54" s="102">
        <f>'nevyplňovat!!'!J33</f>
        <v>0</v>
      </c>
      <c r="AZ54" s="102">
        <f>'nevyplňovat!!'!F30</f>
        <v>0</v>
      </c>
      <c r="BA54" s="102">
        <f>'nevyplňovat!!'!F31</f>
        <v>0</v>
      </c>
      <c r="BB54" s="102">
        <f>'nevyplňovat!!'!F32</f>
        <v>0</v>
      </c>
      <c r="BC54" s="102">
        <f>'nevyplňovat!!'!F33</f>
        <v>0</v>
      </c>
      <c r="BD54" s="104">
        <f>'nevyplňovat!!'!F34</f>
        <v>0</v>
      </c>
      <c r="BT54" s="105" t="s">
        <v>80</v>
      </c>
      <c r="BV54" s="105" t="s">
        <v>74</v>
      </c>
      <c r="BW54" s="105" t="s">
        <v>88</v>
      </c>
      <c r="BX54" s="105" t="s">
        <v>7</v>
      </c>
      <c r="CL54" s="105" t="s">
        <v>21</v>
      </c>
      <c r="CM54" s="105" t="s">
        <v>82</v>
      </c>
    </row>
    <row r="55" spans="1:91" s="5" customFormat="1" ht="20.45" customHeight="1">
      <c r="A55" s="95" t="s">
        <v>76</v>
      </c>
      <c r="B55" s="96"/>
      <c r="C55" s="97"/>
      <c r="D55" s="348" t="s">
        <v>89</v>
      </c>
      <c r="E55" s="348"/>
      <c r="F55" s="348"/>
      <c r="G55" s="348"/>
      <c r="H55" s="348"/>
      <c r="I55" s="98"/>
      <c r="J55" s="348" t="s">
        <v>90</v>
      </c>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6">
        <f>nevyplňovat!J27</f>
        <v>0</v>
      </c>
      <c r="AH55" s="347"/>
      <c r="AI55" s="347"/>
      <c r="AJ55" s="347"/>
      <c r="AK55" s="347"/>
      <c r="AL55" s="347"/>
      <c r="AM55" s="347"/>
      <c r="AN55" s="346">
        <f t="shared" si="0"/>
        <v>0</v>
      </c>
      <c r="AO55" s="347"/>
      <c r="AP55" s="347"/>
      <c r="AQ55" s="99" t="s">
        <v>79</v>
      </c>
      <c r="AR55" s="100"/>
      <c r="AS55" s="101">
        <v>0</v>
      </c>
      <c r="AT55" s="102">
        <f t="shared" si="1"/>
        <v>0</v>
      </c>
      <c r="AU55" s="103">
        <f>nevyplňovat!P87</f>
        <v>0</v>
      </c>
      <c r="AV55" s="102">
        <f>nevyplňovat!J30</f>
        <v>0</v>
      </c>
      <c r="AW55" s="102">
        <f>nevyplňovat!J31</f>
        <v>0</v>
      </c>
      <c r="AX55" s="102">
        <f>nevyplňovat!J32</f>
        <v>0</v>
      </c>
      <c r="AY55" s="102">
        <f>nevyplňovat!J33</f>
        <v>0</v>
      </c>
      <c r="AZ55" s="102">
        <f>nevyplňovat!F30</f>
        <v>0</v>
      </c>
      <c r="BA55" s="102">
        <f>nevyplňovat!F31</f>
        <v>0</v>
      </c>
      <c r="BB55" s="102">
        <f>nevyplňovat!F32</f>
        <v>0</v>
      </c>
      <c r="BC55" s="102">
        <f>nevyplňovat!F33</f>
        <v>0</v>
      </c>
      <c r="BD55" s="104">
        <f>nevyplňovat!F34</f>
        <v>0</v>
      </c>
      <c r="BT55" s="105" t="s">
        <v>80</v>
      </c>
      <c r="BV55" s="105" t="s">
        <v>74</v>
      </c>
      <c r="BW55" s="105" t="s">
        <v>91</v>
      </c>
      <c r="BX55" s="105" t="s">
        <v>7</v>
      </c>
      <c r="CL55" s="105" t="s">
        <v>21</v>
      </c>
      <c r="CM55" s="105" t="s">
        <v>82</v>
      </c>
    </row>
    <row r="56" spans="1:91" s="5" customFormat="1" ht="20.45" customHeight="1">
      <c r="A56" s="95" t="s">
        <v>76</v>
      </c>
      <c r="B56" s="96"/>
      <c r="C56" s="97"/>
      <c r="D56" s="348" t="s">
        <v>92</v>
      </c>
      <c r="E56" s="348"/>
      <c r="F56" s="348"/>
      <c r="G56" s="348"/>
      <c r="H56" s="348"/>
      <c r="I56" s="98"/>
      <c r="J56" s="348" t="s">
        <v>93</v>
      </c>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6">
        <f>'nevyplňovat!!!'!J27</f>
        <v>0</v>
      </c>
      <c r="AH56" s="347"/>
      <c r="AI56" s="347"/>
      <c r="AJ56" s="347"/>
      <c r="AK56" s="347"/>
      <c r="AL56" s="347"/>
      <c r="AM56" s="347"/>
      <c r="AN56" s="346">
        <f t="shared" si="0"/>
        <v>0</v>
      </c>
      <c r="AO56" s="347"/>
      <c r="AP56" s="347"/>
      <c r="AQ56" s="99" t="s">
        <v>79</v>
      </c>
      <c r="AR56" s="100"/>
      <c r="AS56" s="101">
        <v>0</v>
      </c>
      <c r="AT56" s="102">
        <f t="shared" si="1"/>
        <v>0</v>
      </c>
      <c r="AU56" s="103">
        <f>'nevyplňovat!!!'!P87</f>
        <v>0</v>
      </c>
      <c r="AV56" s="102">
        <f>'nevyplňovat!!!'!J30</f>
        <v>0</v>
      </c>
      <c r="AW56" s="102">
        <f>'nevyplňovat!!!'!J31</f>
        <v>0</v>
      </c>
      <c r="AX56" s="102">
        <f>'nevyplňovat!!!'!J32</f>
        <v>0</v>
      </c>
      <c r="AY56" s="102">
        <f>'nevyplňovat!!!'!J33</f>
        <v>0</v>
      </c>
      <c r="AZ56" s="102">
        <f>'nevyplňovat!!!'!F30</f>
        <v>0</v>
      </c>
      <c r="BA56" s="102">
        <f>'nevyplňovat!!!'!F31</f>
        <v>0</v>
      </c>
      <c r="BB56" s="102">
        <f>'nevyplňovat!!!'!F32</f>
        <v>0</v>
      </c>
      <c r="BC56" s="102">
        <f>'nevyplňovat!!!'!F33</f>
        <v>0</v>
      </c>
      <c r="BD56" s="104">
        <f>'nevyplňovat!!!'!F34</f>
        <v>0</v>
      </c>
      <c r="BT56" s="105" t="s">
        <v>80</v>
      </c>
      <c r="BV56" s="105" t="s">
        <v>74</v>
      </c>
      <c r="BW56" s="105" t="s">
        <v>94</v>
      </c>
      <c r="BX56" s="105" t="s">
        <v>7</v>
      </c>
      <c r="CL56" s="105" t="s">
        <v>21</v>
      </c>
      <c r="CM56" s="105" t="s">
        <v>82</v>
      </c>
    </row>
    <row r="57" spans="1:91" s="5" customFormat="1" ht="20.45" customHeight="1">
      <c r="A57" s="95" t="s">
        <v>76</v>
      </c>
      <c r="B57" s="96"/>
      <c r="C57" s="97"/>
      <c r="D57" s="348" t="s">
        <v>95</v>
      </c>
      <c r="E57" s="348"/>
      <c r="F57" s="348"/>
      <c r="G57" s="348"/>
      <c r="H57" s="348"/>
      <c r="I57" s="98"/>
      <c r="J57" s="348" t="s">
        <v>96</v>
      </c>
      <c r="K57" s="348"/>
      <c r="L57" s="348"/>
      <c r="M57" s="348"/>
      <c r="N57" s="348"/>
      <c r="O57" s="348"/>
      <c r="P57" s="348"/>
      <c r="Q57" s="348"/>
      <c r="R57" s="348"/>
      <c r="S57" s="348"/>
      <c r="T57" s="348"/>
      <c r="U57" s="348"/>
      <c r="V57" s="348"/>
      <c r="W57" s="348"/>
      <c r="X57" s="348"/>
      <c r="Y57" s="348"/>
      <c r="Z57" s="348"/>
      <c r="AA57" s="348"/>
      <c r="AB57" s="348"/>
      <c r="AC57" s="348"/>
      <c r="AD57" s="348"/>
      <c r="AE57" s="348"/>
      <c r="AF57" s="348"/>
      <c r="AG57" s="346">
        <f>'nevyplňovat!!!!'!J27</f>
        <v>0</v>
      </c>
      <c r="AH57" s="347"/>
      <c r="AI57" s="347"/>
      <c r="AJ57" s="347"/>
      <c r="AK57" s="347"/>
      <c r="AL57" s="347"/>
      <c r="AM57" s="347"/>
      <c r="AN57" s="346">
        <f t="shared" si="0"/>
        <v>0</v>
      </c>
      <c r="AO57" s="347"/>
      <c r="AP57" s="347"/>
      <c r="AQ57" s="99" t="s">
        <v>79</v>
      </c>
      <c r="AR57" s="100"/>
      <c r="AS57" s="101">
        <v>0</v>
      </c>
      <c r="AT57" s="102">
        <f t="shared" si="1"/>
        <v>0</v>
      </c>
      <c r="AU57" s="103">
        <f>'nevyplňovat!!!!'!P87</f>
        <v>0</v>
      </c>
      <c r="AV57" s="102">
        <f>'nevyplňovat!!!!'!J30</f>
        <v>0</v>
      </c>
      <c r="AW57" s="102">
        <f>'nevyplňovat!!!!'!J31</f>
        <v>0</v>
      </c>
      <c r="AX57" s="102">
        <f>'nevyplňovat!!!!'!J32</f>
        <v>0</v>
      </c>
      <c r="AY57" s="102">
        <f>'nevyplňovat!!!!'!J33</f>
        <v>0</v>
      </c>
      <c r="AZ57" s="102">
        <f>'nevyplňovat!!!!'!F30</f>
        <v>0</v>
      </c>
      <c r="BA57" s="102">
        <f>'nevyplňovat!!!!'!F31</f>
        <v>0</v>
      </c>
      <c r="BB57" s="102">
        <f>'nevyplňovat!!!!'!F32</f>
        <v>0</v>
      </c>
      <c r="BC57" s="102">
        <f>'nevyplňovat!!!!'!F33</f>
        <v>0</v>
      </c>
      <c r="BD57" s="104">
        <f>'nevyplňovat!!!!'!F34</f>
        <v>0</v>
      </c>
      <c r="BT57" s="105" t="s">
        <v>80</v>
      </c>
      <c r="BV57" s="105" t="s">
        <v>74</v>
      </c>
      <c r="BW57" s="105" t="s">
        <v>97</v>
      </c>
      <c r="BX57" s="105" t="s">
        <v>7</v>
      </c>
      <c r="CL57" s="105" t="s">
        <v>21</v>
      </c>
      <c r="CM57" s="105" t="s">
        <v>82</v>
      </c>
    </row>
    <row r="58" spans="1:91" s="5" customFormat="1" ht="20.45" customHeight="1">
      <c r="A58" s="95" t="s">
        <v>76</v>
      </c>
      <c r="B58" s="96"/>
      <c r="C58" s="97"/>
      <c r="D58" s="348" t="s">
        <v>98</v>
      </c>
      <c r="E58" s="348"/>
      <c r="F58" s="348"/>
      <c r="G58" s="348"/>
      <c r="H58" s="348"/>
      <c r="I58" s="98"/>
      <c r="J58" s="348" t="s">
        <v>99</v>
      </c>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6">
        <f>'nevyplňovat!!!!!'!J27</f>
        <v>0</v>
      </c>
      <c r="AH58" s="347"/>
      <c r="AI58" s="347"/>
      <c r="AJ58" s="347"/>
      <c r="AK58" s="347"/>
      <c r="AL58" s="347"/>
      <c r="AM58" s="347"/>
      <c r="AN58" s="346">
        <f t="shared" si="0"/>
        <v>0</v>
      </c>
      <c r="AO58" s="347"/>
      <c r="AP58" s="347"/>
      <c r="AQ58" s="99" t="s">
        <v>79</v>
      </c>
      <c r="AR58" s="100"/>
      <c r="AS58" s="101">
        <v>0</v>
      </c>
      <c r="AT58" s="102">
        <f t="shared" si="1"/>
        <v>0</v>
      </c>
      <c r="AU58" s="103">
        <f>'nevyplňovat!!!!!'!P86</f>
        <v>0</v>
      </c>
      <c r="AV58" s="102">
        <f>'nevyplňovat!!!!!'!J30</f>
        <v>0</v>
      </c>
      <c r="AW58" s="102">
        <f>'nevyplňovat!!!!!'!J31</f>
        <v>0</v>
      </c>
      <c r="AX58" s="102">
        <f>'nevyplňovat!!!!!'!J32</f>
        <v>0</v>
      </c>
      <c r="AY58" s="102">
        <f>'nevyplňovat!!!!!'!J33</f>
        <v>0</v>
      </c>
      <c r="AZ58" s="102">
        <f>'nevyplňovat!!!!!'!F30</f>
        <v>0</v>
      </c>
      <c r="BA58" s="102">
        <f>'nevyplňovat!!!!!'!F31</f>
        <v>0</v>
      </c>
      <c r="BB58" s="102">
        <f>'nevyplňovat!!!!!'!F32</f>
        <v>0</v>
      </c>
      <c r="BC58" s="102">
        <f>'nevyplňovat!!!!!'!F33</f>
        <v>0</v>
      </c>
      <c r="BD58" s="104">
        <f>'nevyplňovat!!!!!'!F34</f>
        <v>0</v>
      </c>
      <c r="BT58" s="105" t="s">
        <v>80</v>
      </c>
      <c r="BV58" s="105" t="s">
        <v>74</v>
      </c>
      <c r="BW58" s="105" t="s">
        <v>100</v>
      </c>
      <c r="BX58" s="105" t="s">
        <v>7</v>
      </c>
      <c r="CL58" s="105" t="s">
        <v>21</v>
      </c>
      <c r="CM58" s="105" t="s">
        <v>82</v>
      </c>
    </row>
    <row r="59" spans="1:91" s="5" customFormat="1" ht="20.45" customHeight="1">
      <c r="A59" s="95" t="s">
        <v>76</v>
      </c>
      <c r="B59" s="96"/>
      <c r="C59" s="97"/>
      <c r="D59" s="348" t="s">
        <v>101</v>
      </c>
      <c r="E59" s="348"/>
      <c r="F59" s="348"/>
      <c r="G59" s="348"/>
      <c r="H59" s="348"/>
      <c r="I59" s="98"/>
      <c r="J59" s="348" t="s">
        <v>102</v>
      </c>
      <c r="K59" s="348"/>
      <c r="L59" s="348"/>
      <c r="M59" s="348"/>
      <c r="N59" s="348"/>
      <c r="O59" s="348"/>
      <c r="P59" s="348"/>
      <c r="Q59" s="348"/>
      <c r="R59" s="348"/>
      <c r="S59" s="348"/>
      <c r="T59" s="348"/>
      <c r="U59" s="348"/>
      <c r="V59" s="348"/>
      <c r="W59" s="348"/>
      <c r="X59" s="348"/>
      <c r="Y59" s="348"/>
      <c r="Z59" s="348"/>
      <c r="AA59" s="348"/>
      <c r="AB59" s="348"/>
      <c r="AC59" s="348"/>
      <c r="AD59" s="348"/>
      <c r="AE59" s="348"/>
      <c r="AF59" s="348"/>
      <c r="AG59" s="346">
        <f>'VRN 01 - Vedlejší rozpočt...'!J27</f>
        <v>0</v>
      </c>
      <c r="AH59" s="347"/>
      <c r="AI59" s="347"/>
      <c r="AJ59" s="347"/>
      <c r="AK59" s="347"/>
      <c r="AL59" s="347"/>
      <c r="AM59" s="347"/>
      <c r="AN59" s="346">
        <f t="shared" si="0"/>
        <v>0</v>
      </c>
      <c r="AO59" s="347"/>
      <c r="AP59" s="347"/>
      <c r="AQ59" s="99" t="s">
        <v>79</v>
      </c>
      <c r="AR59" s="100"/>
      <c r="AS59" s="101">
        <v>0</v>
      </c>
      <c r="AT59" s="102">
        <f t="shared" si="1"/>
        <v>0</v>
      </c>
      <c r="AU59" s="103">
        <f>'VRN 01 - Vedlejší rozpočt...'!P82</f>
        <v>0</v>
      </c>
      <c r="AV59" s="102">
        <f>'VRN 01 - Vedlejší rozpočt...'!J30</f>
        <v>0</v>
      </c>
      <c r="AW59" s="102">
        <f>'VRN 01 - Vedlejší rozpočt...'!J31</f>
        <v>0</v>
      </c>
      <c r="AX59" s="102">
        <f>'VRN 01 - Vedlejší rozpočt...'!J32</f>
        <v>0</v>
      </c>
      <c r="AY59" s="102">
        <f>'VRN 01 - Vedlejší rozpočt...'!J33</f>
        <v>0</v>
      </c>
      <c r="AZ59" s="102">
        <f>'VRN 01 - Vedlejší rozpočt...'!F30</f>
        <v>0</v>
      </c>
      <c r="BA59" s="102">
        <f>'VRN 01 - Vedlejší rozpočt...'!F31</f>
        <v>0</v>
      </c>
      <c r="BB59" s="102">
        <f>'VRN 01 - Vedlejší rozpočt...'!F32</f>
        <v>0</v>
      </c>
      <c r="BC59" s="102">
        <f>'VRN 01 - Vedlejší rozpočt...'!F33</f>
        <v>0</v>
      </c>
      <c r="BD59" s="104">
        <f>'VRN 01 - Vedlejší rozpočt...'!F34</f>
        <v>0</v>
      </c>
      <c r="BT59" s="105" t="s">
        <v>80</v>
      </c>
      <c r="BV59" s="105" t="s">
        <v>74</v>
      </c>
      <c r="BW59" s="105" t="s">
        <v>103</v>
      </c>
      <c r="BX59" s="105" t="s">
        <v>7</v>
      </c>
      <c r="CL59" s="105" t="s">
        <v>21</v>
      </c>
      <c r="CM59" s="105" t="s">
        <v>82</v>
      </c>
    </row>
    <row r="60" spans="1:91" s="5" customFormat="1" ht="20.45" customHeight="1">
      <c r="A60" s="95" t="s">
        <v>76</v>
      </c>
      <c r="B60" s="96"/>
      <c r="C60" s="97"/>
      <c r="D60" s="348" t="s">
        <v>104</v>
      </c>
      <c r="E60" s="348"/>
      <c r="F60" s="348"/>
      <c r="G60" s="348"/>
      <c r="H60" s="348"/>
      <c r="I60" s="98"/>
      <c r="J60" s="348" t="s">
        <v>105</v>
      </c>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6">
        <f>nevyplňovat.!J27</f>
        <v>0</v>
      </c>
      <c r="AH60" s="347"/>
      <c r="AI60" s="347"/>
      <c r="AJ60" s="347"/>
      <c r="AK60" s="347"/>
      <c r="AL60" s="347"/>
      <c r="AM60" s="347"/>
      <c r="AN60" s="346">
        <f t="shared" si="0"/>
        <v>0</v>
      </c>
      <c r="AO60" s="347"/>
      <c r="AP60" s="347"/>
      <c r="AQ60" s="99" t="s">
        <v>79</v>
      </c>
      <c r="AR60" s="100"/>
      <c r="AS60" s="101">
        <v>0</v>
      </c>
      <c r="AT60" s="102">
        <f t="shared" si="1"/>
        <v>0</v>
      </c>
      <c r="AU60" s="103">
        <f>nevyplňovat.!P81</f>
        <v>0</v>
      </c>
      <c r="AV60" s="102">
        <f>nevyplňovat.!J30</f>
        <v>0</v>
      </c>
      <c r="AW60" s="102">
        <f>nevyplňovat.!J31</f>
        <v>0</v>
      </c>
      <c r="AX60" s="102">
        <f>nevyplňovat.!J32</f>
        <v>0</v>
      </c>
      <c r="AY60" s="102">
        <f>nevyplňovat.!J33</f>
        <v>0</v>
      </c>
      <c r="AZ60" s="102">
        <f>nevyplňovat.!F30</f>
        <v>0</v>
      </c>
      <c r="BA60" s="102">
        <f>nevyplňovat.!F31</f>
        <v>0</v>
      </c>
      <c r="BB60" s="102">
        <f>nevyplňovat.!F32</f>
        <v>0</v>
      </c>
      <c r="BC60" s="102">
        <f>nevyplňovat.!F33</f>
        <v>0</v>
      </c>
      <c r="BD60" s="104">
        <f>nevyplňovat.!F34</f>
        <v>0</v>
      </c>
      <c r="BT60" s="105" t="s">
        <v>80</v>
      </c>
      <c r="BV60" s="105" t="s">
        <v>74</v>
      </c>
      <c r="BW60" s="105" t="s">
        <v>106</v>
      </c>
      <c r="BX60" s="105" t="s">
        <v>7</v>
      </c>
      <c r="CL60" s="105" t="s">
        <v>21</v>
      </c>
      <c r="CM60" s="105" t="s">
        <v>82</v>
      </c>
    </row>
    <row r="61" spans="1:91" s="5" customFormat="1" ht="20.45" customHeight="1">
      <c r="A61" s="95" t="s">
        <v>76</v>
      </c>
      <c r="B61" s="96"/>
      <c r="C61" s="97"/>
      <c r="D61" s="348" t="s">
        <v>107</v>
      </c>
      <c r="E61" s="348"/>
      <c r="F61" s="348"/>
      <c r="G61" s="348"/>
      <c r="H61" s="348"/>
      <c r="I61" s="98"/>
      <c r="J61" s="348" t="s">
        <v>108</v>
      </c>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6">
        <f>nevyplňovat..!J27</f>
        <v>0</v>
      </c>
      <c r="AH61" s="347"/>
      <c r="AI61" s="347"/>
      <c r="AJ61" s="347"/>
      <c r="AK61" s="347"/>
      <c r="AL61" s="347"/>
      <c r="AM61" s="347"/>
      <c r="AN61" s="346">
        <f t="shared" si="0"/>
        <v>0</v>
      </c>
      <c r="AO61" s="347"/>
      <c r="AP61" s="347"/>
      <c r="AQ61" s="99" t="s">
        <v>79</v>
      </c>
      <c r="AR61" s="100"/>
      <c r="AS61" s="101">
        <v>0</v>
      </c>
      <c r="AT61" s="102">
        <f t="shared" si="1"/>
        <v>0</v>
      </c>
      <c r="AU61" s="103">
        <f>nevyplňovat..!P81</f>
        <v>0</v>
      </c>
      <c r="AV61" s="102">
        <f>nevyplňovat..!J30</f>
        <v>0</v>
      </c>
      <c r="AW61" s="102">
        <f>nevyplňovat..!J31</f>
        <v>0</v>
      </c>
      <c r="AX61" s="102">
        <f>nevyplňovat..!J32</f>
        <v>0</v>
      </c>
      <c r="AY61" s="102">
        <f>nevyplňovat..!J33</f>
        <v>0</v>
      </c>
      <c r="AZ61" s="102">
        <f>nevyplňovat..!F30</f>
        <v>0</v>
      </c>
      <c r="BA61" s="102">
        <f>nevyplňovat..!F31</f>
        <v>0</v>
      </c>
      <c r="BB61" s="102">
        <f>nevyplňovat..!F32</f>
        <v>0</v>
      </c>
      <c r="BC61" s="102">
        <f>nevyplňovat..!F33</f>
        <v>0</v>
      </c>
      <c r="BD61" s="104">
        <f>nevyplňovat..!F34</f>
        <v>0</v>
      </c>
      <c r="BT61" s="105" t="s">
        <v>80</v>
      </c>
      <c r="BV61" s="105" t="s">
        <v>74</v>
      </c>
      <c r="BW61" s="105" t="s">
        <v>109</v>
      </c>
      <c r="BX61" s="105" t="s">
        <v>7</v>
      </c>
      <c r="CL61" s="105" t="s">
        <v>21</v>
      </c>
      <c r="CM61" s="105" t="s">
        <v>82</v>
      </c>
    </row>
    <row r="62" spans="1:91" s="5" customFormat="1" ht="20.45" customHeight="1">
      <c r="A62" s="95" t="s">
        <v>76</v>
      </c>
      <c r="B62" s="96"/>
      <c r="C62" s="97"/>
      <c r="D62" s="348" t="s">
        <v>110</v>
      </c>
      <c r="E62" s="348"/>
      <c r="F62" s="348"/>
      <c r="G62" s="348"/>
      <c r="H62" s="348"/>
      <c r="I62" s="98"/>
      <c r="J62" s="348" t="s">
        <v>111</v>
      </c>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6">
        <f>nevyplňovat...!J27</f>
        <v>0</v>
      </c>
      <c r="AH62" s="347"/>
      <c r="AI62" s="347"/>
      <c r="AJ62" s="347"/>
      <c r="AK62" s="347"/>
      <c r="AL62" s="347"/>
      <c r="AM62" s="347"/>
      <c r="AN62" s="346">
        <f t="shared" si="0"/>
        <v>0</v>
      </c>
      <c r="AO62" s="347"/>
      <c r="AP62" s="347"/>
      <c r="AQ62" s="99" t="s">
        <v>79</v>
      </c>
      <c r="AR62" s="100"/>
      <c r="AS62" s="101">
        <v>0</v>
      </c>
      <c r="AT62" s="102">
        <f t="shared" si="1"/>
        <v>0</v>
      </c>
      <c r="AU62" s="103">
        <f>nevyplňovat...!P82</f>
        <v>0</v>
      </c>
      <c r="AV62" s="102">
        <f>nevyplňovat...!J30</f>
        <v>0</v>
      </c>
      <c r="AW62" s="102">
        <f>nevyplňovat...!J31</f>
        <v>0</v>
      </c>
      <c r="AX62" s="102">
        <f>nevyplňovat...!J32</f>
        <v>0</v>
      </c>
      <c r="AY62" s="102">
        <f>nevyplňovat...!J33</f>
        <v>0</v>
      </c>
      <c r="AZ62" s="102">
        <f>nevyplňovat...!F30</f>
        <v>0</v>
      </c>
      <c r="BA62" s="102">
        <f>nevyplňovat...!F31</f>
        <v>0</v>
      </c>
      <c r="BB62" s="102">
        <f>nevyplňovat...!F32</f>
        <v>0</v>
      </c>
      <c r="BC62" s="102">
        <f>nevyplňovat...!F33</f>
        <v>0</v>
      </c>
      <c r="BD62" s="104">
        <f>nevyplňovat...!F34</f>
        <v>0</v>
      </c>
      <c r="BT62" s="105" t="s">
        <v>80</v>
      </c>
      <c r="BV62" s="105" t="s">
        <v>74</v>
      </c>
      <c r="BW62" s="105" t="s">
        <v>112</v>
      </c>
      <c r="BX62" s="105" t="s">
        <v>7</v>
      </c>
      <c r="CL62" s="105" t="s">
        <v>21</v>
      </c>
      <c r="CM62" s="105" t="s">
        <v>82</v>
      </c>
    </row>
    <row r="63" spans="1:91" s="5" customFormat="1" ht="20.45" customHeight="1">
      <c r="A63" s="95" t="s">
        <v>76</v>
      </c>
      <c r="B63" s="96"/>
      <c r="C63" s="97"/>
      <c r="D63" s="348" t="s">
        <v>113</v>
      </c>
      <c r="E63" s="348"/>
      <c r="F63" s="348"/>
      <c r="G63" s="348"/>
      <c r="H63" s="348"/>
      <c r="I63" s="98"/>
      <c r="J63" s="348" t="s">
        <v>114</v>
      </c>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6">
        <f>nevyplňovat....!J27</f>
        <v>0</v>
      </c>
      <c r="AH63" s="347"/>
      <c r="AI63" s="347"/>
      <c r="AJ63" s="347"/>
      <c r="AK63" s="347"/>
      <c r="AL63" s="347"/>
      <c r="AM63" s="347"/>
      <c r="AN63" s="346">
        <f t="shared" si="0"/>
        <v>0</v>
      </c>
      <c r="AO63" s="347"/>
      <c r="AP63" s="347"/>
      <c r="AQ63" s="99" t="s">
        <v>79</v>
      </c>
      <c r="AR63" s="100"/>
      <c r="AS63" s="101">
        <v>0</v>
      </c>
      <c r="AT63" s="102">
        <f t="shared" si="1"/>
        <v>0</v>
      </c>
      <c r="AU63" s="103">
        <f>nevyplňovat....!P81</f>
        <v>0</v>
      </c>
      <c r="AV63" s="102">
        <f>nevyplňovat....!J30</f>
        <v>0</v>
      </c>
      <c r="AW63" s="102">
        <f>nevyplňovat....!J31</f>
        <v>0</v>
      </c>
      <c r="AX63" s="102">
        <f>nevyplňovat....!J32</f>
        <v>0</v>
      </c>
      <c r="AY63" s="102">
        <f>nevyplňovat....!J33</f>
        <v>0</v>
      </c>
      <c r="AZ63" s="102">
        <f>nevyplňovat....!F30</f>
        <v>0</v>
      </c>
      <c r="BA63" s="102">
        <f>nevyplňovat....!F31</f>
        <v>0</v>
      </c>
      <c r="BB63" s="102">
        <f>nevyplňovat....!F32</f>
        <v>0</v>
      </c>
      <c r="BC63" s="102">
        <f>nevyplňovat....!F33</f>
        <v>0</v>
      </c>
      <c r="BD63" s="104">
        <f>nevyplňovat....!F34</f>
        <v>0</v>
      </c>
      <c r="BT63" s="105" t="s">
        <v>80</v>
      </c>
      <c r="BV63" s="105" t="s">
        <v>74</v>
      </c>
      <c r="BW63" s="105" t="s">
        <v>115</v>
      </c>
      <c r="BX63" s="105" t="s">
        <v>7</v>
      </c>
      <c r="CL63" s="105" t="s">
        <v>21</v>
      </c>
      <c r="CM63" s="105" t="s">
        <v>82</v>
      </c>
    </row>
    <row r="64" spans="1:91" s="5" customFormat="1" ht="20.45" customHeight="1">
      <c r="A64" s="95" t="s">
        <v>76</v>
      </c>
      <c r="B64" s="96"/>
      <c r="C64" s="97"/>
      <c r="D64" s="348" t="s">
        <v>116</v>
      </c>
      <c r="E64" s="348"/>
      <c r="F64" s="348"/>
      <c r="G64" s="348"/>
      <c r="H64" s="348"/>
      <c r="I64" s="98"/>
      <c r="J64" s="348" t="s">
        <v>117</v>
      </c>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6">
        <f>nevyplňovat.....!J27</f>
        <v>0</v>
      </c>
      <c r="AH64" s="347"/>
      <c r="AI64" s="347"/>
      <c r="AJ64" s="347"/>
      <c r="AK64" s="347"/>
      <c r="AL64" s="347"/>
      <c r="AM64" s="347"/>
      <c r="AN64" s="346">
        <f t="shared" si="0"/>
        <v>0</v>
      </c>
      <c r="AO64" s="347"/>
      <c r="AP64" s="347"/>
      <c r="AQ64" s="99" t="s">
        <v>79</v>
      </c>
      <c r="AR64" s="100"/>
      <c r="AS64" s="101">
        <v>0</v>
      </c>
      <c r="AT64" s="102">
        <f t="shared" si="1"/>
        <v>0</v>
      </c>
      <c r="AU64" s="103">
        <f>nevyplňovat.....!P82</f>
        <v>0</v>
      </c>
      <c r="AV64" s="102">
        <f>nevyplňovat.....!J30</f>
        <v>0</v>
      </c>
      <c r="AW64" s="102">
        <f>nevyplňovat.....!J31</f>
        <v>0</v>
      </c>
      <c r="AX64" s="102">
        <f>nevyplňovat.....!J32</f>
        <v>0</v>
      </c>
      <c r="AY64" s="102">
        <f>nevyplňovat.....!J33</f>
        <v>0</v>
      </c>
      <c r="AZ64" s="102">
        <f>nevyplňovat.....!F30</f>
        <v>0</v>
      </c>
      <c r="BA64" s="102">
        <f>nevyplňovat.....!F31</f>
        <v>0</v>
      </c>
      <c r="BB64" s="102">
        <f>nevyplňovat.....!F32</f>
        <v>0</v>
      </c>
      <c r="BC64" s="102">
        <f>nevyplňovat.....!F33</f>
        <v>0</v>
      </c>
      <c r="BD64" s="104">
        <f>nevyplňovat.....!F34</f>
        <v>0</v>
      </c>
      <c r="BT64" s="105" t="s">
        <v>80</v>
      </c>
      <c r="BV64" s="105" t="s">
        <v>74</v>
      </c>
      <c r="BW64" s="105" t="s">
        <v>118</v>
      </c>
      <c r="BX64" s="105" t="s">
        <v>7</v>
      </c>
      <c r="CL64" s="105" t="s">
        <v>21</v>
      </c>
      <c r="CM64" s="105" t="s">
        <v>82</v>
      </c>
    </row>
    <row r="65" spans="1:91" s="5" customFormat="1" ht="20.45" customHeight="1">
      <c r="A65" s="95" t="s">
        <v>76</v>
      </c>
      <c r="B65" s="96"/>
      <c r="C65" s="97"/>
      <c r="D65" s="348" t="s">
        <v>119</v>
      </c>
      <c r="E65" s="348"/>
      <c r="F65" s="348"/>
      <c r="G65" s="348"/>
      <c r="H65" s="348"/>
      <c r="I65" s="98"/>
      <c r="J65" s="348" t="s">
        <v>120</v>
      </c>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6">
        <f>nevyplňovat......!J27</f>
        <v>0</v>
      </c>
      <c r="AH65" s="347"/>
      <c r="AI65" s="347"/>
      <c r="AJ65" s="347"/>
      <c r="AK65" s="347"/>
      <c r="AL65" s="347"/>
      <c r="AM65" s="347"/>
      <c r="AN65" s="346">
        <f t="shared" si="0"/>
        <v>0</v>
      </c>
      <c r="AO65" s="347"/>
      <c r="AP65" s="347"/>
      <c r="AQ65" s="99" t="s">
        <v>79</v>
      </c>
      <c r="AR65" s="100"/>
      <c r="AS65" s="106">
        <v>0</v>
      </c>
      <c r="AT65" s="107">
        <f t="shared" si="1"/>
        <v>0</v>
      </c>
      <c r="AU65" s="108">
        <f>nevyplňovat......!P81</f>
        <v>0</v>
      </c>
      <c r="AV65" s="107">
        <f>nevyplňovat......!J30</f>
        <v>0</v>
      </c>
      <c r="AW65" s="107">
        <f>nevyplňovat......!J31</f>
        <v>0</v>
      </c>
      <c r="AX65" s="107">
        <f>nevyplňovat......!J32</f>
        <v>0</v>
      </c>
      <c r="AY65" s="107">
        <f>nevyplňovat......!J33</f>
        <v>0</v>
      </c>
      <c r="AZ65" s="107">
        <f>nevyplňovat......!F30</f>
        <v>0</v>
      </c>
      <c r="BA65" s="107">
        <f>nevyplňovat......!F31</f>
        <v>0</v>
      </c>
      <c r="BB65" s="107">
        <f>nevyplňovat......!F32</f>
        <v>0</v>
      </c>
      <c r="BC65" s="107">
        <f>nevyplňovat......!F33</f>
        <v>0</v>
      </c>
      <c r="BD65" s="109">
        <f>nevyplňovat......!F34</f>
        <v>0</v>
      </c>
      <c r="BT65" s="105" t="s">
        <v>80</v>
      </c>
      <c r="BV65" s="105" t="s">
        <v>74</v>
      </c>
      <c r="BW65" s="105" t="s">
        <v>121</v>
      </c>
      <c r="BX65" s="105" t="s">
        <v>7</v>
      </c>
      <c r="CL65" s="105" t="s">
        <v>21</v>
      </c>
      <c r="CM65" s="105" t="s">
        <v>82</v>
      </c>
    </row>
    <row r="66" spans="1:91" s="1" customFormat="1" ht="30" customHeight="1">
      <c r="B66" s="40"/>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0"/>
    </row>
    <row r="67" spans="1:91" s="1" customFormat="1" ht="6.95" customHeight="1">
      <c r="B67" s="55"/>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60"/>
    </row>
  </sheetData>
  <sheetProtection password="CC35" sheet="1" objects="1" scenarios="1" formatCells="0" formatColumns="0" formatRows="0" sort="0" autoFilter="0"/>
  <mergeCells count="9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G52:AM52"/>
    <mergeCell ref="D52:H52"/>
    <mergeCell ref="J52:AF52"/>
    <mergeCell ref="AN53:AP53"/>
    <mergeCell ref="AG53:AM53"/>
    <mergeCell ref="D53:H53"/>
    <mergeCell ref="J53:AF53"/>
    <mergeCell ref="D54:H54"/>
    <mergeCell ref="J54:AF54"/>
    <mergeCell ref="AN55:AP55"/>
    <mergeCell ref="AG55:AM55"/>
    <mergeCell ref="D55:H55"/>
    <mergeCell ref="J55:AF55"/>
    <mergeCell ref="D56:H56"/>
    <mergeCell ref="J56:AF56"/>
    <mergeCell ref="AN57:AP57"/>
    <mergeCell ref="AG57:AM57"/>
    <mergeCell ref="D57:H57"/>
    <mergeCell ref="J57:AF57"/>
    <mergeCell ref="D58:H58"/>
    <mergeCell ref="J58:AF58"/>
    <mergeCell ref="AN59:AP59"/>
    <mergeCell ref="AG59:AM59"/>
    <mergeCell ref="D59:H59"/>
    <mergeCell ref="J59:AF59"/>
    <mergeCell ref="D60:H60"/>
    <mergeCell ref="J60:AF60"/>
    <mergeCell ref="AN61:AP61"/>
    <mergeCell ref="AG61:AM61"/>
    <mergeCell ref="D61:H61"/>
    <mergeCell ref="J61:AF61"/>
    <mergeCell ref="D62:H62"/>
    <mergeCell ref="J62:AF62"/>
    <mergeCell ref="AN63:AP63"/>
    <mergeCell ref="AG63:AM63"/>
    <mergeCell ref="D63:H63"/>
    <mergeCell ref="J63:AF63"/>
    <mergeCell ref="D64:H64"/>
    <mergeCell ref="J64:AF64"/>
    <mergeCell ref="AN65:AP65"/>
    <mergeCell ref="AG65:AM65"/>
    <mergeCell ref="D65:H65"/>
    <mergeCell ref="J65:AF65"/>
    <mergeCell ref="AG51:AM51"/>
    <mergeCell ref="AN51:AP51"/>
    <mergeCell ref="AR2:BE2"/>
    <mergeCell ref="AN64:AP64"/>
    <mergeCell ref="AG64:AM64"/>
    <mergeCell ref="AN62:AP62"/>
    <mergeCell ref="AG62:AM62"/>
    <mergeCell ref="AN60:AP60"/>
    <mergeCell ref="AG60:AM60"/>
    <mergeCell ref="AN58:AP58"/>
    <mergeCell ref="AG58:AM58"/>
    <mergeCell ref="AN56:AP56"/>
    <mergeCell ref="AG56:AM56"/>
    <mergeCell ref="AN54:AP54"/>
    <mergeCell ref="AG54:AM54"/>
    <mergeCell ref="AN52:AP52"/>
  </mergeCells>
  <hyperlinks>
    <hyperlink ref="K1:S1" location="C2" display="1) Rekapitulace stavby"/>
    <hyperlink ref="W1:AI1" location="C51" display="2) Rekapitulace objektů stavby a soupisů prací"/>
    <hyperlink ref="A52" location="'SO 01 - Stupeň č. 1 ř. km...'!C2" display="/"/>
    <hyperlink ref="A53" location="'SO 02 - Stupeň č. 2 ř. km...'!C2" display="/"/>
    <hyperlink ref="A54" location="'SO 03 - Stupeň č. 3 ř. km...'!C2" display="/"/>
    <hyperlink ref="A55" location="'SO 04 - Stupeň č. 4 ř. km...'!C2" display="/"/>
    <hyperlink ref="A56" location="'SO 05 - Stupeň č. 5 ř. km...'!C2" display="/"/>
    <hyperlink ref="A57" location="'SO 06 - Stupeň č. 6 ř. km...'!C2" display="/"/>
    <hyperlink ref="A58" location="'SO 07 - Stupeň č. 7 ř. km...'!C2" display="/"/>
    <hyperlink ref="A59" location="'VRN 01 - Vedlejší rozpočt...'!C2" display="/"/>
    <hyperlink ref="A60" location="'VRN 02 - Vedlejší rozpočt...'!C2" display="/"/>
    <hyperlink ref="A61" location="'VRN 03 - Vedlejší rozpočt...'!C2" display="/"/>
    <hyperlink ref="A62" location="'VRN 04 - Vedlejší rozpočt...'!C2" display="/"/>
    <hyperlink ref="A63" location="'VRN 05 - Vedlejší rozpočt...'!C2" display="/"/>
    <hyperlink ref="A64" location="'VRN 06 - Vedlejší rozpočt...'!C2" display="/"/>
    <hyperlink ref="A65" location="'VRN 07 - Vedlejší rozpočt...'!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4"/>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81</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129</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ROUND(J87,2)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ROUND(SUM(BE87:BE543), 2)</f>
        <v>0</v>
      </c>
      <c r="G30" s="41"/>
      <c r="H30" s="41"/>
      <c r="I30" s="130">
        <v>0.21</v>
      </c>
      <c r="J30" s="129">
        <f>ROUND(ROUND((SUM(BE87:BE543)), 2)*I30, 2)</f>
        <v>0</v>
      </c>
      <c r="K30" s="44"/>
    </row>
    <row r="31" spans="2:11" s="1" customFormat="1" ht="14.45" customHeight="1">
      <c r="B31" s="40"/>
      <c r="C31" s="41"/>
      <c r="D31" s="41"/>
      <c r="E31" s="48" t="s">
        <v>44</v>
      </c>
      <c r="F31" s="129">
        <f>ROUND(SUM(BF87:BF543), 2)</f>
        <v>0</v>
      </c>
      <c r="G31" s="41"/>
      <c r="H31" s="41"/>
      <c r="I31" s="130">
        <v>0.15</v>
      </c>
      <c r="J31" s="129">
        <f>ROUND(ROUND((SUM(BF87:BF543)), 2)*I31, 2)</f>
        <v>0</v>
      </c>
      <c r="K31" s="44"/>
    </row>
    <row r="32" spans="2:11" s="1" customFormat="1" ht="14.45" hidden="1" customHeight="1">
      <c r="B32" s="40"/>
      <c r="C32" s="41"/>
      <c r="D32" s="41"/>
      <c r="E32" s="48" t="s">
        <v>45</v>
      </c>
      <c r="F32" s="129">
        <f>ROUND(SUM(BG87:BG543), 2)</f>
        <v>0</v>
      </c>
      <c r="G32" s="41"/>
      <c r="H32" s="41"/>
      <c r="I32" s="130">
        <v>0.21</v>
      </c>
      <c r="J32" s="129">
        <v>0</v>
      </c>
      <c r="K32" s="44"/>
    </row>
    <row r="33" spans="2:11" s="1" customFormat="1" ht="14.45" hidden="1" customHeight="1">
      <c r="B33" s="40"/>
      <c r="C33" s="41"/>
      <c r="D33" s="41"/>
      <c r="E33" s="48" t="s">
        <v>46</v>
      </c>
      <c r="F33" s="129">
        <f>ROUND(SUM(BH87:BH543), 2)</f>
        <v>0</v>
      </c>
      <c r="G33" s="41"/>
      <c r="H33" s="41"/>
      <c r="I33" s="130">
        <v>0.15</v>
      </c>
      <c r="J33" s="129">
        <v>0</v>
      </c>
      <c r="K33" s="44"/>
    </row>
    <row r="34" spans="2:11" s="1" customFormat="1" ht="14.45" hidden="1" customHeight="1">
      <c r="B34" s="40"/>
      <c r="C34" s="41"/>
      <c r="D34" s="41"/>
      <c r="E34" s="48" t="s">
        <v>47</v>
      </c>
      <c r="F34" s="129">
        <f>ROUND(SUM(BI87:BI543),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SO 01 - Stupeň č. 1 ř. km 30,267 (km 30,267)</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J87</f>
        <v>0</v>
      </c>
      <c r="K56" s="44"/>
      <c r="AU56" s="23" t="s">
        <v>134</v>
      </c>
    </row>
    <row r="57" spans="2:47" s="7" customFormat="1" ht="24.95" customHeight="1">
      <c r="B57" s="148"/>
      <c r="C57" s="149"/>
      <c r="D57" s="150" t="s">
        <v>135</v>
      </c>
      <c r="E57" s="151"/>
      <c r="F57" s="151"/>
      <c r="G57" s="151"/>
      <c r="H57" s="151"/>
      <c r="I57" s="152"/>
      <c r="J57" s="153">
        <f>J88</f>
        <v>0</v>
      </c>
      <c r="K57" s="154"/>
    </row>
    <row r="58" spans="2:47" s="8" customFormat="1" ht="19.899999999999999" customHeight="1">
      <c r="B58" s="155"/>
      <c r="C58" s="156"/>
      <c r="D58" s="157" t="s">
        <v>136</v>
      </c>
      <c r="E58" s="158"/>
      <c r="F58" s="158"/>
      <c r="G58" s="158"/>
      <c r="H58" s="158"/>
      <c r="I58" s="159"/>
      <c r="J58" s="160">
        <f>J89</f>
        <v>0</v>
      </c>
      <c r="K58" s="161"/>
    </row>
    <row r="59" spans="2:47" s="8" customFormat="1" ht="19.899999999999999" customHeight="1">
      <c r="B59" s="155"/>
      <c r="C59" s="156"/>
      <c r="D59" s="157" t="s">
        <v>137</v>
      </c>
      <c r="E59" s="158"/>
      <c r="F59" s="158"/>
      <c r="G59" s="158"/>
      <c r="H59" s="158"/>
      <c r="I59" s="159"/>
      <c r="J59" s="160">
        <f>J311</f>
        <v>0</v>
      </c>
      <c r="K59" s="161"/>
    </row>
    <row r="60" spans="2:47" s="8" customFormat="1" ht="19.899999999999999" customHeight="1">
      <c r="B60" s="155"/>
      <c r="C60" s="156"/>
      <c r="D60" s="157" t="s">
        <v>138</v>
      </c>
      <c r="E60" s="158"/>
      <c r="F60" s="158"/>
      <c r="G60" s="158"/>
      <c r="H60" s="158"/>
      <c r="I60" s="159"/>
      <c r="J60" s="160">
        <f>J339</f>
        <v>0</v>
      </c>
      <c r="K60" s="161"/>
    </row>
    <row r="61" spans="2:47" s="8" customFormat="1" ht="19.899999999999999" customHeight="1">
      <c r="B61" s="155"/>
      <c r="C61" s="156"/>
      <c r="D61" s="157" t="s">
        <v>139</v>
      </c>
      <c r="E61" s="158"/>
      <c r="F61" s="158"/>
      <c r="G61" s="158"/>
      <c r="H61" s="158"/>
      <c r="I61" s="159"/>
      <c r="J61" s="160">
        <f>J391</f>
        <v>0</v>
      </c>
      <c r="K61" s="161"/>
    </row>
    <row r="62" spans="2:47" s="8" customFormat="1" ht="19.899999999999999" customHeight="1">
      <c r="B62" s="155"/>
      <c r="C62" s="156"/>
      <c r="D62" s="157" t="s">
        <v>140</v>
      </c>
      <c r="E62" s="158"/>
      <c r="F62" s="158"/>
      <c r="G62" s="158"/>
      <c r="H62" s="158"/>
      <c r="I62" s="159"/>
      <c r="J62" s="160">
        <f>J438</f>
        <v>0</v>
      </c>
      <c r="K62" s="161"/>
    </row>
    <row r="63" spans="2:47" s="8" customFormat="1" ht="19.899999999999999" customHeight="1">
      <c r="B63" s="155"/>
      <c r="C63" s="156"/>
      <c r="D63" s="157" t="s">
        <v>141</v>
      </c>
      <c r="E63" s="158"/>
      <c r="F63" s="158"/>
      <c r="G63" s="158"/>
      <c r="H63" s="158"/>
      <c r="I63" s="159"/>
      <c r="J63" s="160">
        <f>J445</f>
        <v>0</v>
      </c>
      <c r="K63" s="161"/>
    </row>
    <row r="64" spans="2:47" s="8" customFormat="1" ht="19.899999999999999" customHeight="1">
      <c r="B64" s="155"/>
      <c r="C64" s="156"/>
      <c r="D64" s="157" t="s">
        <v>142</v>
      </c>
      <c r="E64" s="158"/>
      <c r="F64" s="158"/>
      <c r="G64" s="158"/>
      <c r="H64" s="158"/>
      <c r="I64" s="159"/>
      <c r="J64" s="160">
        <f>J477</f>
        <v>0</v>
      </c>
      <c r="K64" s="161"/>
    </row>
    <row r="65" spans="2:12" s="8" customFormat="1" ht="19.899999999999999" customHeight="1">
      <c r="B65" s="155"/>
      <c r="C65" s="156"/>
      <c r="D65" s="157" t="s">
        <v>143</v>
      </c>
      <c r="E65" s="158"/>
      <c r="F65" s="158"/>
      <c r="G65" s="158"/>
      <c r="H65" s="158"/>
      <c r="I65" s="159"/>
      <c r="J65" s="160">
        <f>J514</f>
        <v>0</v>
      </c>
      <c r="K65" s="161"/>
    </row>
    <row r="66" spans="2:12" s="7" customFormat="1" ht="24.95" customHeight="1">
      <c r="B66" s="148"/>
      <c r="C66" s="149"/>
      <c r="D66" s="150" t="s">
        <v>144</v>
      </c>
      <c r="E66" s="151"/>
      <c r="F66" s="151"/>
      <c r="G66" s="151"/>
      <c r="H66" s="151"/>
      <c r="I66" s="152"/>
      <c r="J66" s="153">
        <f>J517</f>
        <v>0</v>
      </c>
      <c r="K66" s="154"/>
    </row>
    <row r="67" spans="2:12" s="8" customFormat="1" ht="19.899999999999999" customHeight="1">
      <c r="B67" s="155"/>
      <c r="C67" s="156"/>
      <c r="D67" s="157" t="s">
        <v>145</v>
      </c>
      <c r="E67" s="158"/>
      <c r="F67" s="158"/>
      <c r="G67" s="158"/>
      <c r="H67" s="158"/>
      <c r="I67" s="159"/>
      <c r="J67" s="160">
        <f>J518</f>
        <v>0</v>
      </c>
      <c r="K67" s="161"/>
    </row>
    <row r="68" spans="2:12" s="1" customFormat="1" ht="21.75" customHeight="1">
      <c r="B68" s="40"/>
      <c r="C68" s="41"/>
      <c r="D68" s="41"/>
      <c r="E68" s="41"/>
      <c r="F68" s="41"/>
      <c r="G68" s="41"/>
      <c r="H68" s="41"/>
      <c r="I68" s="117"/>
      <c r="J68" s="41"/>
      <c r="K68" s="44"/>
    </row>
    <row r="69" spans="2:12" s="1" customFormat="1" ht="6.95" customHeight="1">
      <c r="B69" s="55"/>
      <c r="C69" s="56"/>
      <c r="D69" s="56"/>
      <c r="E69" s="56"/>
      <c r="F69" s="56"/>
      <c r="G69" s="56"/>
      <c r="H69" s="56"/>
      <c r="I69" s="138"/>
      <c r="J69" s="56"/>
      <c r="K69" s="57"/>
    </row>
    <row r="73" spans="2:12" s="1" customFormat="1" ht="6.95" customHeight="1">
      <c r="B73" s="58"/>
      <c r="C73" s="59"/>
      <c r="D73" s="59"/>
      <c r="E73" s="59"/>
      <c r="F73" s="59"/>
      <c r="G73" s="59"/>
      <c r="H73" s="59"/>
      <c r="I73" s="141"/>
      <c r="J73" s="59"/>
      <c r="K73" s="59"/>
      <c r="L73" s="60"/>
    </row>
    <row r="74" spans="2:12" s="1" customFormat="1" ht="36.950000000000003" customHeight="1">
      <c r="B74" s="40"/>
      <c r="C74" s="61" t="s">
        <v>146</v>
      </c>
      <c r="D74" s="62"/>
      <c r="E74" s="62"/>
      <c r="F74" s="62"/>
      <c r="G74" s="62"/>
      <c r="H74" s="62"/>
      <c r="I74" s="162"/>
      <c r="J74" s="62"/>
      <c r="K74" s="62"/>
      <c r="L74" s="60"/>
    </row>
    <row r="75" spans="2:12" s="1" customFormat="1" ht="6.95" customHeight="1">
      <c r="B75" s="40"/>
      <c r="C75" s="62"/>
      <c r="D75" s="62"/>
      <c r="E75" s="62"/>
      <c r="F75" s="62"/>
      <c r="G75" s="62"/>
      <c r="H75" s="62"/>
      <c r="I75" s="162"/>
      <c r="J75" s="62"/>
      <c r="K75" s="62"/>
      <c r="L75" s="60"/>
    </row>
    <row r="76" spans="2:12" s="1" customFormat="1" ht="14.45" customHeight="1">
      <c r="B76" s="40"/>
      <c r="C76" s="64" t="s">
        <v>18</v>
      </c>
      <c r="D76" s="62"/>
      <c r="E76" s="62"/>
      <c r="F76" s="62"/>
      <c r="G76" s="62"/>
      <c r="H76" s="62"/>
      <c r="I76" s="162"/>
      <c r="J76" s="62"/>
      <c r="K76" s="62"/>
      <c r="L76" s="60"/>
    </row>
    <row r="77" spans="2:12" s="1" customFormat="1" ht="20.45" customHeight="1">
      <c r="B77" s="40"/>
      <c r="C77" s="62"/>
      <c r="D77" s="62"/>
      <c r="E77" s="381" t="str">
        <f>E7</f>
        <v>Desná, Loučná - Kouty nad Desnou, oprava kamenných stupňů</v>
      </c>
      <c r="F77" s="382"/>
      <c r="G77" s="382"/>
      <c r="H77" s="382"/>
      <c r="I77" s="162"/>
      <c r="J77" s="62"/>
      <c r="K77" s="62"/>
      <c r="L77" s="60"/>
    </row>
    <row r="78" spans="2:12" s="1" customFormat="1" ht="14.45" customHeight="1">
      <c r="B78" s="40"/>
      <c r="C78" s="64" t="s">
        <v>128</v>
      </c>
      <c r="D78" s="62"/>
      <c r="E78" s="62"/>
      <c r="F78" s="62"/>
      <c r="G78" s="62"/>
      <c r="H78" s="62"/>
      <c r="I78" s="162"/>
      <c r="J78" s="62"/>
      <c r="K78" s="62"/>
      <c r="L78" s="60"/>
    </row>
    <row r="79" spans="2:12" s="1" customFormat="1" ht="22.15" customHeight="1">
      <c r="B79" s="40"/>
      <c r="C79" s="62"/>
      <c r="D79" s="62"/>
      <c r="E79" s="349" t="str">
        <f>E9</f>
        <v>SO 01 - Stupeň č. 1 ř. km 30,267 (km 30,267)</v>
      </c>
      <c r="F79" s="383"/>
      <c r="G79" s="383"/>
      <c r="H79" s="383"/>
      <c r="I79" s="162"/>
      <c r="J79" s="62"/>
      <c r="K79" s="62"/>
      <c r="L79" s="60"/>
    </row>
    <row r="80" spans="2:12" s="1" customFormat="1" ht="6.95" customHeight="1">
      <c r="B80" s="40"/>
      <c r="C80" s="62"/>
      <c r="D80" s="62"/>
      <c r="E80" s="62"/>
      <c r="F80" s="62"/>
      <c r="G80" s="62"/>
      <c r="H80" s="62"/>
      <c r="I80" s="162"/>
      <c r="J80" s="62"/>
      <c r="K80" s="62"/>
      <c r="L80" s="60"/>
    </row>
    <row r="81" spans="2:65" s="1" customFormat="1" ht="18" customHeight="1">
      <c r="B81" s="40"/>
      <c r="C81" s="64" t="s">
        <v>23</v>
      </c>
      <c r="D81" s="62"/>
      <c r="E81" s="62"/>
      <c r="F81" s="163" t="str">
        <f>F12</f>
        <v>Kouty nad Desnou, Rejhotice</v>
      </c>
      <c r="G81" s="62"/>
      <c r="H81" s="62"/>
      <c r="I81" s="164" t="s">
        <v>25</v>
      </c>
      <c r="J81" s="72" t="str">
        <f>IF(J12="","",J12)</f>
        <v>25. 9. 2017</v>
      </c>
      <c r="K81" s="62"/>
      <c r="L81" s="60"/>
    </row>
    <row r="82" spans="2:65" s="1" customFormat="1" ht="6.95" customHeight="1">
      <c r="B82" s="40"/>
      <c r="C82" s="62"/>
      <c r="D82" s="62"/>
      <c r="E82" s="62"/>
      <c r="F82" s="62"/>
      <c r="G82" s="62"/>
      <c r="H82" s="62"/>
      <c r="I82" s="162"/>
      <c r="J82" s="62"/>
      <c r="K82" s="62"/>
      <c r="L82" s="60"/>
    </row>
    <row r="83" spans="2:65" s="1" customFormat="1" ht="15">
      <c r="B83" s="40"/>
      <c r="C83" s="64" t="s">
        <v>27</v>
      </c>
      <c r="D83" s="62"/>
      <c r="E83" s="62"/>
      <c r="F83" s="163" t="str">
        <f>E15</f>
        <v xml:space="preserve"> </v>
      </c>
      <c r="G83" s="62"/>
      <c r="H83" s="62"/>
      <c r="I83" s="164" t="s">
        <v>33</v>
      </c>
      <c r="J83" s="163" t="str">
        <f>E21</f>
        <v>AGPOL s.r.o., Jungmannova 153/12, 77900 Olomouc</v>
      </c>
      <c r="K83" s="62"/>
      <c r="L83" s="60"/>
    </row>
    <row r="84" spans="2:65" s="1" customFormat="1" ht="14.45" customHeight="1">
      <c r="B84" s="40"/>
      <c r="C84" s="64" t="s">
        <v>31</v>
      </c>
      <c r="D84" s="62"/>
      <c r="E84" s="62"/>
      <c r="F84" s="163" t="str">
        <f>IF(E18="","",E18)</f>
        <v/>
      </c>
      <c r="G84" s="62"/>
      <c r="H84" s="62"/>
      <c r="I84" s="162"/>
      <c r="J84" s="62"/>
      <c r="K84" s="62"/>
      <c r="L84" s="60"/>
    </row>
    <row r="85" spans="2:65" s="1" customFormat="1" ht="10.35" customHeight="1">
      <c r="B85" s="40"/>
      <c r="C85" s="62"/>
      <c r="D85" s="62"/>
      <c r="E85" s="62"/>
      <c r="F85" s="62"/>
      <c r="G85" s="62"/>
      <c r="H85" s="62"/>
      <c r="I85" s="162"/>
      <c r="J85" s="62"/>
      <c r="K85" s="62"/>
      <c r="L85" s="60"/>
    </row>
    <row r="86" spans="2:65" s="9" customFormat="1" ht="29.25" customHeight="1">
      <c r="B86" s="165"/>
      <c r="C86" s="166" t="s">
        <v>147</v>
      </c>
      <c r="D86" s="167" t="s">
        <v>57</v>
      </c>
      <c r="E86" s="167" t="s">
        <v>53</v>
      </c>
      <c r="F86" s="167" t="s">
        <v>148</v>
      </c>
      <c r="G86" s="167" t="s">
        <v>149</v>
      </c>
      <c r="H86" s="167" t="s">
        <v>150</v>
      </c>
      <c r="I86" s="168" t="s">
        <v>151</v>
      </c>
      <c r="J86" s="167" t="s">
        <v>132</v>
      </c>
      <c r="K86" s="169" t="s">
        <v>152</v>
      </c>
      <c r="L86" s="170"/>
      <c r="M86" s="80" t="s">
        <v>153</v>
      </c>
      <c r="N86" s="81" t="s">
        <v>42</v>
      </c>
      <c r="O86" s="81" t="s">
        <v>154</v>
      </c>
      <c r="P86" s="81" t="s">
        <v>155</v>
      </c>
      <c r="Q86" s="81" t="s">
        <v>156</v>
      </c>
      <c r="R86" s="81" t="s">
        <v>157</v>
      </c>
      <c r="S86" s="81" t="s">
        <v>158</v>
      </c>
      <c r="T86" s="82" t="s">
        <v>159</v>
      </c>
    </row>
    <row r="87" spans="2:65" s="1" customFormat="1" ht="29.25" customHeight="1">
      <c r="B87" s="40"/>
      <c r="C87" s="86" t="s">
        <v>133</v>
      </c>
      <c r="D87" s="62"/>
      <c r="E87" s="62"/>
      <c r="F87" s="62"/>
      <c r="G87" s="62"/>
      <c r="H87" s="62"/>
      <c r="I87" s="162"/>
      <c r="J87" s="171">
        <f>BK87</f>
        <v>0</v>
      </c>
      <c r="K87" s="62"/>
      <c r="L87" s="60"/>
      <c r="M87" s="83"/>
      <c r="N87" s="84"/>
      <c r="O87" s="84"/>
      <c r="P87" s="172">
        <f>P88+P517</f>
        <v>0</v>
      </c>
      <c r="Q87" s="84"/>
      <c r="R87" s="172">
        <f>R88+R517</f>
        <v>629.69953219999991</v>
      </c>
      <c r="S87" s="84"/>
      <c r="T87" s="173">
        <f>T88+T517</f>
        <v>395.11425000000003</v>
      </c>
      <c r="AT87" s="23" t="s">
        <v>71</v>
      </c>
      <c r="AU87" s="23" t="s">
        <v>134</v>
      </c>
      <c r="BK87" s="174">
        <f>BK88+BK517</f>
        <v>0</v>
      </c>
    </row>
    <row r="88" spans="2:65" s="10" customFormat="1" ht="37.35" customHeight="1">
      <c r="B88" s="175"/>
      <c r="C88" s="176"/>
      <c r="D88" s="177" t="s">
        <v>71</v>
      </c>
      <c r="E88" s="178" t="s">
        <v>160</v>
      </c>
      <c r="F88" s="178" t="s">
        <v>161</v>
      </c>
      <c r="G88" s="176"/>
      <c r="H88" s="176"/>
      <c r="I88" s="179"/>
      <c r="J88" s="180">
        <f>BK88</f>
        <v>0</v>
      </c>
      <c r="K88" s="176"/>
      <c r="L88" s="181"/>
      <c r="M88" s="182"/>
      <c r="N88" s="183"/>
      <c r="O88" s="183"/>
      <c r="P88" s="184">
        <f>P89+P311+P339+P391+P438+P445+P477+P514</f>
        <v>0</v>
      </c>
      <c r="Q88" s="183"/>
      <c r="R88" s="184">
        <f>R89+R311+R339+R391+R438+R445+R477+R514</f>
        <v>629.37877219999996</v>
      </c>
      <c r="S88" s="183"/>
      <c r="T88" s="185">
        <f>T89+T311+T339+T391+T438+T445+T477+T514</f>
        <v>394.44600000000003</v>
      </c>
      <c r="AR88" s="186" t="s">
        <v>80</v>
      </c>
      <c r="AT88" s="187" t="s">
        <v>71</v>
      </c>
      <c r="AU88" s="187" t="s">
        <v>72</v>
      </c>
      <c r="AY88" s="186" t="s">
        <v>162</v>
      </c>
      <c r="BK88" s="188">
        <f>BK89+BK311+BK339+BK391+BK438+BK445+BK477+BK514</f>
        <v>0</v>
      </c>
    </row>
    <row r="89" spans="2:65" s="10" customFormat="1" ht="19.899999999999999" customHeight="1">
      <c r="B89" s="175"/>
      <c r="C89" s="176"/>
      <c r="D89" s="189" t="s">
        <v>71</v>
      </c>
      <c r="E89" s="190" t="s">
        <v>80</v>
      </c>
      <c r="F89" s="190" t="s">
        <v>163</v>
      </c>
      <c r="G89" s="176"/>
      <c r="H89" s="176"/>
      <c r="I89" s="179"/>
      <c r="J89" s="191">
        <f>BK89</f>
        <v>0</v>
      </c>
      <c r="K89" s="176"/>
      <c r="L89" s="181"/>
      <c r="M89" s="182"/>
      <c r="N89" s="183"/>
      <c r="O89" s="183"/>
      <c r="P89" s="184">
        <f>SUM(P90:P310)</f>
        <v>0</v>
      </c>
      <c r="Q89" s="183"/>
      <c r="R89" s="184">
        <f>SUM(R90:R310)</f>
        <v>22.050401000000001</v>
      </c>
      <c r="S89" s="183"/>
      <c r="T89" s="185">
        <f>SUM(T90:T310)</f>
        <v>0</v>
      </c>
      <c r="AR89" s="186" t="s">
        <v>80</v>
      </c>
      <c r="AT89" s="187" t="s">
        <v>71</v>
      </c>
      <c r="AU89" s="187" t="s">
        <v>80</v>
      </c>
      <c r="AY89" s="186" t="s">
        <v>162</v>
      </c>
      <c r="BK89" s="188">
        <f>SUM(BK90:BK310)</f>
        <v>0</v>
      </c>
    </row>
    <row r="90" spans="2:65" s="1" customFormat="1" ht="28.9" customHeight="1">
      <c r="B90" s="40"/>
      <c r="C90" s="192" t="s">
        <v>80</v>
      </c>
      <c r="D90" s="192" t="s">
        <v>164</v>
      </c>
      <c r="E90" s="193" t="s">
        <v>165</v>
      </c>
      <c r="F90" s="194" t="s">
        <v>166</v>
      </c>
      <c r="G90" s="195" t="s">
        <v>167</v>
      </c>
      <c r="H90" s="196">
        <v>19</v>
      </c>
      <c r="I90" s="197"/>
      <c r="J90" s="198">
        <f>ROUND(I90*H90,2)</f>
        <v>0</v>
      </c>
      <c r="K90" s="194" t="s">
        <v>168</v>
      </c>
      <c r="L90" s="60"/>
      <c r="M90" s="199" t="s">
        <v>21</v>
      </c>
      <c r="N90" s="200" t="s">
        <v>43</v>
      </c>
      <c r="O90" s="41"/>
      <c r="P90" s="201">
        <f>O90*H90</f>
        <v>0</v>
      </c>
      <c r="Q90" s="201">
        <v>0</v>
      </c>
      <c r="R90" s="201">
        <f>Q90*H90</f>
        <v>0</v>
      </c>
      <c r="S90" s="201">
        <v>0</v>
      </c>
      <c r="T90" s="202">
        <f>S90*H90</f>
        <v>0</v>
      </c>
      <c r="AR90" s="23" t="s">
        <v>169</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169</v>
      </c>
      <c r="BM90" s="23" t="s">
        <v>170</v>
      </c>
    </row>
    <row r="91" spans="2:65" s="1" customFormat="1" ht="378">
      <c r="B91" s="40"/>
      <c r="C91" s="62"/>
      <c r="D91" s="204" t="s">
        <v>171</v>
      </c>
      <c r="E91" s="62"/>
      <c r="F91" s="205" t="s">
        <v>172</v>
      </c>
      <c r="G91" s="62"/>
      <c r="H91" s="62"/>
      <c r="I91" s="162"/>
      <c r="J91" s="62"/>
      <c r="K91" s="62"/>
      <c r="L91" s="60"/>
      <c r="M91" s="206"/>
      <c r="N91" s="41"/>
      <c r="O91" s="41"/>
      <c r="P91" s="41"/>
      <c r="Q91" s="41"/>
      <c r="R91" s="41"/>
      <c r="S91" s="41"/>
      <c r="T91" s="77"/>
      <c r="AT91" s="23" t="s">
        <v>171</v>
      </c>
      <c r="AU91" s="23" t="s">
        <v>82</v>
      </c>
    </row>
    <row r="92" spans="2:65" s="11" customFormat="1">
      <c r="B92" s="207"/>
      <c r="C92" s="208"/>
      <c r="D92" s="204" t="s">
        <v>173</v>
      </c>
      <c r="E92" s="209" t="s">
        <v>21</v>
      </c>
      <c r="F92" s="210" t="s">
        <v>174</v>
      </c>
      <c r="G92" s="208"/>
      <c r="H92" s="211" t="s">
        <v>21</v>
      </c>
      <c r="I92" s="212"/>
      <c r="J92" s="208"/>
      <c r="K92" s="208"/>
      <c r="L92" s="213"/>
      <c r="M92" s="214"/>
      <c r="N92" s="215"/>
      <c r="O92" s="215"/>
      <c r="P92" s="215"/>
      <c r="Q92" s="215"/>
      <c r="R92" s="215"/>
      <c r="S92" s="215"/>
      <c r="T92" s="216"/>
      <c r="AT92" s="217" t="s">
        <v>173</v>
      </c>
      <c r="AU92" s="217" t="s">
        <v>82</v>
      </c>
      <c r="AV92" s="11" t="s">
        <v>80</v>
      </c>
      <c r="AW92" s="11" t="s">
        <v>36</v>
      </c>
      <c r="AX92" s="11" t="s">
        <v>72</v>
      </c>
      <c r="AY92" s="217" t="s">
        <v>162</v>
      </c>
    </row>
    <row r="93" spans="2:65" s="11" customFormat="1">
      <c r="B93" s="207"/>
      <c r="C93" s="208"/>
      <c r="D93" s="204" t="s">
        <v>173</v>
      </c>
      <c r="E93" s="209" t="s">
        <v>21</v>
      </c>
      <c r="F93" s="210" t="s">
        <v>175</v>
      </c>
      <c r="G93" s="208"/>
      <c r="H93" s="211" t="s">
        <v>21</v>
      </c>
      <c r="I93" s="212"/>
      <c r="J93" s="208"/>
      <c r="K93" s="208"/>
      <c r="L93" s="213"/>
      <c r="M93" s="214"/>
      <c r="N93" s="215"/>
      <c r="O93" s="215"/>
      <c r="P93" s="215"/>
      <c r="Q93" s="215"/>
      <c r="R93" s="215"/>
      <c r="S93" s="215"/>
      <c r="T93" s="216"/>
      <c r="AT93" s="217" t="s">
        <v>173</v>
      </c>
      <c r="AU93" s="217" t="s">
        <v>82</v>
      </c>
      <c r="AV93" s="11" t="s">
        <v>80</v>
      </c>
      <c r="AW93" s="11" t="s">
        <v>36</v>
      </c>
      <c r="AX93" s="11" t="s">
        <v>72</v>
      </c>
      <c r="AY93" s="217" t="s">
        <v>162</v>
      </c>
    </row>
    <row r="94" spans="2:65" s="12" customFormat="1">
      <c r="B94" s="218"/>
      <c r="C94" s="219"/>
      <c r="D94" s="204" t="s">
        <v>173</v>
      </c>
      <c r="E94" s="220" t="s">
        <v>21</v>
      </c>
      <c r="F94" s="221" t="s">
        <v>176</v>
      </c>
      <c r="G94" s="219"/>
      <c r="H94" s="222">
        <v>19</v>
      </c>
      <c r="I94" s="223"/>
      <c r="J94" s="219"/>
      <c r="K94" s="219"/>
      <c r="L94" s="224"/>
      <c r="M94" s="225"/>
      <c r="N94" s="226"/>
      <c r="O94" s="226"/>
      <c r="P94" s="226"/>
      <c r="Q94" s="226"/>
      <c r="R94" s="226"/>
      <c r="S94" s="226"/>
      <c r="T94" s="227"/>
      <c r="AT94" s="228" t="s">
        <v>173</v>
      </c>
      <c r="AU94" s="228" t="s">
        <v>82</v>
      </c>
      <c r="AV94" s="12" t="s">
        <v>82</v>
      </c>
      <c r="AW94" s="12" t="s">
        <v>36</v>
      </c>
      <c r="AX94" s="12" t="s">
        <v>72</v>
      </c>
      <c r="AY94" s="228" t="s">
        <v>162</v>
      </c>
    </row>
    <row r="95" spans="2:65" s="13" customFormat="1">
      <c r="B95" s="229"/>
      <c r="C95" s="230"/>
      <c r="D95" s="231" t="s">
        <v>173</v>
      </c>
      <c r="E95" s="232" t="s">
        <v>21</v>
      </c>
      <c r="F95" s="233" t="s">
        <v>177</v>
      </c>
      <c r="G95" s="230"/>
      <c r="H95" s="234">
        <v>19</v>
      </c>
      <c r="I95" s="235"/>
      <c r="J95" s="230"/>
      <c r="K95" s="230"/>
      <c r="L95" s="236"/>
      <c r="M95" s="237"/>
      <c r="N95" s="238"/>
      <c r="O95" s="238"/>
      <c r="P95" s="238"/>
      <c r="Q95" s="238"/>
      <c r="R95" s="238"/>
      <c r="S95" s="238"/>
      <c r="T95" s="239"/>
      <c r="AT95" s="240" t="s">
        <v>173</v>
      </c>
      <c r="AU95" s="240" t="s">
        <v>82</v>
      </c>
      <c r="AV95" s="13" t="s">
        <v>169</v>
      </c>
      <c r="AW95" s="13" t="s">
        <v>36</v>
      </c>
      <c r="AX95" s="13" t="s">
        <v>80</v>
      </c>
      <c r="AY95" s="240" t="s">
        <v>162</v>
      </c>
    </row>
    <row r="96" spans="2:65" s="1" customFormat="1" ht="40.15" customHeight="1">
      <c r="B96" s="40"/>
      <c r="C96" s="192" t="s">
        <v>82</v>
      </c>
      <c r="D96" s="192" t="s">
        <v>164</v>
      </c>
      <c r="E96" s="193" t="s">
        <v>178</v>
      </c>
      <c r="F96" s="194" t="s">
        <v>179</v>
      </c>
      <c r="G96" s="195" t="s">
        <v>167</v>
      </c>
      <c r="H96" s="196">
        <v>19</v>
      </c>
      <c r="I96" s="197"/>
      <c r="J96" s="198">
        <f>ROUND(I96*H96,2)</f>
        <v>0</v>
      </c>
      <c r="K96" s="194" t="s">
        <v>168</v>
      </c>
      <c r="L96" s="60"/>
      <c r="M96" s="199" t="s">
        <v>21</v>
      </c>
      <c r="N96" s="200" t="s">
        <v>43</v>
      </c>
      <c r="O96" s="41"/>
      <c r="P96" s="201">
        <f>O96*H96</f>
        <v>0</v>
      </c>
      <c r="Q96" s="201">
        <v>0.4</v>
      </c>
      <c r="R96" s="201">
        <f>Q96*H96</f>
        <v>7.6000000000000005</v>
      </c>
      <c r="S96" s="201">
        <v>0</v>
      </c>
      <c r="T96" s="202">
        <f>S96*H96</f>
        <v>0</v>
      </c>
      <c r="AR96" s="23" t="s">
        <v>169</v>
      </c>
      <c r="AT96" s="23" t="s">
        <v>164</v>
      </c>
      <c r="AU96" s="23" t="s">
        <v>82</v>
      </c>
      <c r="AY96" s="23" t="s">
        <v>162</v>
      </c>
      <c r="BE96" s="203">
        <f>IF(N96="základní",J96,0)</f>
        <v>0</v>
      </c>
      <c r="BF96" s="203">
        <f>IF(N96="snížená",J96,0)</f>
        <v>0</v>
      </c>
      <c r="BG96" s="203">
        <f>IF(N96="zákl. přenesená",J96,0)</f>
        <v>0</v>
      </c>
      <c r="BH96" s="203">
        <f>IF(N96="sníž. přenesená",J96,0)</f>
        <v>0</v>
      </c>
      <c r="BI96" s="203">
        <f>IF(N96="nulová",J96,0)</f>
        <v>0</v>
      </c>
      <c r="BJ96" s="23" t="s">
        <v>80</v>
      </c>
      <c r="BK96" s="203">
        <f>ROUND(I96*H96,2)</f>
        <v>0</v>
      </c>
      <c r="BL96" s="23" t="s">
        <v>169</v>
      </c>
      <c r="BM96" s="23" t="s">
        <v>180</v>
      </c>
    </row>
    <row r="97" spans="2:65" s="1" customFormat="1" ht="135">
      <c r="B97" s="40"/>
      <c r="C97" s="62"/>
      <c r="D97" s="204" t="s">
        <v>171</v>
      </c>
      <c r="E97" s="62"/>
      <c r="F97" s="205" t="s">
        <v>181</v>
      </c>
      <c r="G97" s="62"/>
      <c r="H97" s="62"/>
      <c r="I97" s="162"/>
      <c r="J97" s="62"/>
      <c r="K97" s="62"/>
      <c r="L97" s="60"/>
      <c r="M97" s="206"/>
      <c r="N97" s="41"/>
      <c r="O97" s="41"/>
      <c r="P97" s="41"/>
      <c r="Q97" s="41"/>
      <c r="R97" s="41"/>
      <c r="S97" s="41"/>
      <c r="T97" s="77"/>
      <c r="AT97" s="23" t="s">
        <v>171</v>
      </c>
      <c r="AU97" s="23" t="s">
        <v>82</v>
      </c>
    </row>
    <row r="98" spans="2:65" s="11" customFormat="1">
      <c r="B98" s="207"/>
      <c r="C98" s="208"/>
      <c r="D98" s="204" t="s">
        <v>173</v>
      </c>
      <c r="E98" s="209" t="s">
        <v>21</v>
      </c>
      <c r="F98" s="210" t="s">
        <v>174</v>
      </c>
      <c r="G98" s="208"/>
      <c r="H98" s="211" t="s">
        <v>21</v>
      </c>
      <c r="I98" s="212"/>
      <c r="J98" s="208"/>
      <c r="K98" s="208"/>
      <c r="L98" s="213"/>
      <c r="M98" s="214"/>
      <c r="N98" s="215"/>
      <c r="O98" s="215"/>
      <c r="P98" s="215"/>
      <c r="Q98" s="215"/>
      <c r="R98" s="215"/>
      <c r="S98" s="215"/>
      <c r="T98" s="216"/>
      <c r="AT98" s="217" t="s">
        <v>173</v>
      </c>
      <c r="AU98" s="217" t="s">
        <v>82</v>
      </c>
      <c r="AV98" s="11" t="s">
        <v>80</v>
      </c>
      <c r="AW98" s="11" t="s">
        <v>36</v>
      </c>
      <c r="AX98" s="11" t="s">
        <v>72</v>
      </c>
      <c r="AY98" s="217" t="s">
        <v>162</v>
      </c>
    </row>
    <row r="99" spans="2:65" s="11" customFormat="1">
      <c r="B99" s="207"/>
      <c r="C99" s="208"/>
      <c r="D99" s="204" t="s">
        <v>173</v>
      </c>
      <c r="E99" s="209" t="s">
        <v>21</v>
      </c>
      <c r="F99" s="210" t="s">
        <v>182</v>
      </c>
      <c r="G99" s="208"/>
      <c r="H99" s="211" t="s">
        <v>21</v>
      </c>
      <c r="I99" s="212"/>
      <c r="J99" s="208"/>
      <c r="K99" s="208"/>
      <c r="L99" s="213"/>
      <c r="M99" s="214"/>
      <c r="N99" s="215"/>
      <c r="O99" s="215"/>
      <c r="P99" s="215"/>
      <c r="Q99" s="215"/>
      <c r="R99" s="215"/>
      <c r="S99" s="215"/>
      <c r="T99" s="216"/>
      <c r="AT99" s="217" t="s">
        <v>173</v>
      </c>
      <c r="AU99" s="217" t="s">
        <v>82</v>
      </c>
      <c r="AV99" s="11" t="s">
        <v>80</v>
      </c>
      <c r="AW99" s="11" t="s">
        <v>36</v>
      </c>
      <c r="AX99" s="11" t="s">
        <v>72</v>
      </c>
      <c r="AY99" s="217" t="s">
        <v>162</v>
      </c>
    </row>
    <row r="100" spans="2:65" s="12" customFormat="1">
      <c r="B100" s="218"/>
      <c r="C100" s="219"/>
      <c r="D100" s="204" t="s">
        <v>173</v>
      </c>
      <c r="E100" s="220" t="s">
        <v>21</v>
      </c>
      <c r="F100" s="221" t="s">
        <v>176</v>
      </c>
      <c r="G100" s="219"/>
      <c r="H100" s="222">
        <v>19</v>
      </c>
      <c r="I100" s="223"/>
      <c r="J100" s="219"/>
      <c r="K100" s="219"/>
      <c r="L100" s="224"/>
      <c r="M100" s="225"/>
      <c r="N100" s="226"/>
      <c r="O100" s="226"/>
      <c r="P100" s="226"/>
      <c r="Q100" s="226"/>
      <c r="R100" s="226"/>
      <c r="S100" s="226"/>
      <c r="T100" s="227"/>
      <c r="AT100" s="228" t="s">
        <v>173</v>
      </c>
      <c r="AU100" s="228" t="s">
        <v>82</v>
      </c>
      <c r="AV100" s="12" t="s">
        <v>82</v>
      </c>
      <c r="AW100" s="12" t="s">
        <v>36</v>
      </c>
      <c r="AX100" s="12" t="s">
        <v>72</v>
      </c>
      <c r="AY100" s="228" t="s">
        <v>162</v>
      </c>
    </row>
    <row r="101" spans="2:65" s="13" customFormat="1">
      <c r="B101" s="229"/>
      <c r="C101" s="230"/>
      <c r="D101" s="231" t="s">
        <v>173</v>
      </c>
      <c r="E101" s="232" t="s">
        <v>21</v>
      </c>
      <c r="F101" s="233" t="s">
        <v>177</v>
      </c>
      <c r="G101" s="230"/>
      <c r="H101" s="234">
        <v>19</v>
      </c>
      <c r="I101" s="235"/>
      <c r="J101" s="230"/>
      <c r="K101" s="230"/>
      <c r="L101" s="236"/>
      <c r="M101" s="237"/>
      <c r="N101" s="238"/>
      <c r="O101" s="238"/>
      <c r="P101" s="238"/>
      <c r="Q101" s="238"/>
      <c r="R101" s="238"/>
      <c r="S101" s="238"/>
      <c r="T101" s="239"/>
      <c r="AT101" s="240" t="s">
        <v>173</v>
      </c>
      <c r="AU101" s="240" t="s">
        <v>82</v>
      </c>
      <c r="AV101" s="13" t="s">
        <v>169</v>
      </c>
      <c r="AW101" s="13" t="s">
        <v>36</v>
      </c>
      <c r="AX101" s="13" t="s">
        <v>80</v>
      </c>
      <c r="AY101" s="240" t="s">
        <v>162</v>
      </c>
    </row>
    <row r="102" spans="2:65" s="1" customFormat="1" ht="40.15" customHeight="1">
      <c r="B102" s="40"/>
      <c r="C102" s="192" t="s">
        <v>183</v>
      </c>
      <c r="D102" s="192" t="s">
        <v>164</v>
      </c>
      <c r="E102" s="193" t="s">
        <v>184</v>
      </c>
      <c r="F102" s="194" t="s">
        <v>185</v>
      </c>
      <c r="G102" s="195" t="s">
        <v>167</v>
      </c>
      <c r="H102" s="196">
        <v>19</v>
      </c>
      <c r="I102" s="197"/>
      <c r="J102" s="198">
        <f>ROUND(I102*H102,2)</f>
        <v>0</v>
      </c>
      <c r="K102" s="194" t="s">
        <v>168</v>
      </c>
      <c r="L102" s="60"/>
      <c r="M102" s="199" t="s">
        <v>21</v>
      </c>
      <c r="N102" s="200" t="s">
        <v>43</v>
      </c>
      <c r="O102" s="41"/>
      <c r="P102" s="201">
        <f>O102*H102</f>
        <v>0</v>
      </c>
      <c r="Q102" s="201">
        <v>0</v>
      </c>
      <c r="R102" s="201">
        <f>Q102*H102</f>
        <v>0</v>
      </c>
      <c r="S102" s="201">
        <v>0</v>
      </c>
      <c r="T102" s="202">
        <f>S102*H102</f>
        <v>0</v>
      </c>
      <c r="AR102" s="23" t="s">
        <v>169</v>
      </c>
      <c r="AT102" s="23" t="s">
        <v>164</v>
      </c>
      <c r="AU102" s="23" t="s">
        <v>82</v>
      </c>
      <c r="AY102" s="23" t="s">
        <v>162</v>
      </c>
      <c r="BE102" s="203">
        <f>IF(N102="základní",J102,0)</f>
        <v>0</v>
      </c>
      <c r="BF102" s="203">
        <f>IF(N102="snížená",J102,0)</f>
        <v>0</v>
      </c>
      <c r="BG102" s="203">
        <f>IF(N102="zákl. přenesená",J102,0)</f>
        <v>0</v>
      </c>
      <c r="BH102" s="203">
        <f>IF(N102="sníž. přenesená",J102,0)</f>
        <v>0</v>
      </c>
      <c r="BI102" s="203">
        <f>IF(N102="nulová",J102,0)</f>
        <v>0</v>
      </c>
      <c r="BJ102" s="23" t="s">
        <v>80</v>
      </c>
      <c r="BK102" s="203">
        <f>ROUND(I102*H102,2)</f>
        <v>0</v>
      </c>
      <c r="BL102" s="23" t="s">
        <v>169</v>
      </c>
      <c r="BM102" s="23" t="s">
        <v>186</v>
      </c>
    </row>
    <row r="103" spans="2:65" s="1" customFormat="1" ht="135">
      <c r="B103" s="40"/>
      <c r="C103" s="62"/>
      <c r="D103" s="204" t="s">
        <v>171</v>
      </c>
      <c r="E103" s="62"/>
      <c r="F103" s="205" t="s">
        <v>187</v>
      </c>
      <c r="G103" s="62"/>
      <c r="H103" s="62"/>
      <c r="I103" s="162"/>
      <c r="J103" s="62"/>
      <c r="K103" s="62"/>
      <c r="L103" s="60"/>
      <c r="M103" s="206"/>
      <c r="N103" s="41"/>
      <c r="O103" s="41"/>
      <c r="P103" s="41"/>
      <c r="Q103" s="41"/>
      <c r="R103" s="41"/>
      <c r="S103" s="41"/>
      <c r="T103" s="77"/>
      <c r="AT103" s="23" t="s">
        <v>171</v>
      </c>
      <c r="AU103" s="23" t="s">
        <v>82</v>
      </c>
    </row>
    <row r="104" spans="2:65" s="11" customFormat="1">
      <c r="B104" s="207"/>
      <c r="C104" s="208"/>
      <c r="D104" s="204" t="s">
        <v>173</v>
      </c>
      <c r="E104" s="209" t="s">
        <v>21</v>
      </c>
      <c r="F104" s="210" t="s">
        <v>174</v>
      </c>
      <c r="G104" s="208"/>
      <c r="H104" s="211" t="s">
        <v>21</v>
      </c>
      <c r="I104" s="212"/>
      <c r="J104" s="208"/>
      <c r="K104" s="208"/>
      <c r="L104" s="213"/>
      <c r="M104" s="214"/>
      <c r="N104" s="215"/>
      <c r="O104" s="215"/>
      <c r="P104" s="215"/>
      <c r="Q104" s="215"/>
      <c r="R104" s="215"/>
      <c r="S104" s="215"/>
      <c r="T104" s="216"/>
      <c r="AT104" s="217" t="s">
        <v>173</v>
      </c>
      <c r="AU104" s="217" t="s">
        <v>82</v>
      </c>
      <c r="AV104" s="11" t="s">
        <v>80</v>
      </c>
      <c r="AW104" s="11" t="s">
        <v>36</v>
      </c>
      <c r="AX104" s="11" t="s">
        <v>72</v>
      </c>
      <c r="AY104" s="217" t="s">
        <v>162</v>
      </c>
    </row>
    <row r="105" spans="2:65" s="11" customFormat="1">
      <c r="B105" s="207"/>
      <c r="C105" s="208"/>
      <c r="D105" s="204" t="s">
        <v>173</v>
      </c>
      <c r="E105" s="209" t="s">
        <v>21</v>
      </c>
      <c r="F105" s="210" t="s">
        <v>188</v>
      </c>
      <c r="G105" s="208"/>
      <c r="H105" s="211" t="s">
        <v>21</v>
      </c>
      <c r="I105" s="212"/>
      <c r="J105" s="208"/>
      <c r="K105" s="208"/>
      <c r="L105" s="213"/>
      <c r="M105" s="214"/>
      <c r="N105" s="215"/>
      <c r="O105" s="215"/>
      <c r="P105" s="215"/>
      <c r="Q105" s="215"/>
      <c r="R105" s="215"/>
      <c r="S105" s="215"/>
      <c r="T105" s="216"/>
      <c r="AT105" s="217" t="s">
        <v>173</v>
      </c>
      <c r="AU105" s="217" t="s">
        <v>82</v>
      </c>
      <c r="AV105" s="11" t="s">
        <v>80</v>
      </c>
      <c r="AW105" s="11" t="s">
        <v>36</v>
      </c>
      <c r="AX105" s="11" t="s">
        <v>72</v>
      </c>
      <c r="AY105" s="217" t="s">
        <v>162</v>
      </c>
    </row>
    <row r="106" spans="2:65" s="12" customFormat="1">
      <c r="B106" s="218"/>
      <c r="C106" s="219"/>
      <c r="D106" s="204" t="s">
        <v>173</v>
      </c>
      <c r="E106" s="220" t="s">
        <v>21</v>
      </c>
      <c r="F106" s="221" t="s">
        <v>176</v>
      </c>
      <c r="G106" s="219"/>
      <c r="H106" s="222">
        <v>19</v>
      </c>
      <c r="I106" s="223"/>
      <c r="J106" s="219"/>
      <c r="K106" s="219"/>
      <c r="L106" s="224"/>
      <c r="M106" s="225"/>
      <c r="N106" s="226"/>
      <c r="O106" s="226"/>
      <c r="P106" s="226"/>
      <c r="Q106" s="226"/>
      <c r="R106" s="226"/>
      <c r="S106" s="226"/>
      <c r="T106" s="227"/>
      <c r="AT106" s="228" t="s">
        <v>173</v>
      </c>
      <c r="AU106" s="228" t="s">
        <v>82</v>
      </c>
      <c r="AV106" s="12" t="s">
        <v>82</v>
      </c>
      <c r="AW106" s="12" t="s">
        <v>36</v>
      </c>
      <c r="AX106" s="12" t="s">
        <v>72</v>
      </c>
      <c r="AY106" s="228" t="s">
        <v>162</v>
      </c>
    </row>
    <row r="107" spans="2:65" s="13" customFormat="1">
      <c r="B107" s="229"/>
      <c r="C107" s="230"/>
      <c r="D107" s="231" t="s">
        <v>173</v>
      </c>
      <c r="E107" s="232" t="s">
        <v>21</v>
      </c>
      <c r="F107" s="233" t="s">
        <v>177</v>
      </c>
      <c r="G107" s="230"/>
      <c r="H107" s="234">
        <v>19</v>
      </c>
      <c r="I107" s="235"/>
      <c r="J107" s="230"/>
      <c r="K107" s="230"/>
      <c r="L107" s="236"/>
      <c r="M107" s="237"/>
      <c r="N107" s="238"/>
      <c r="O107" s="238"/>
      <c r="P107" s="238"/>
      <c r="Q107" s="238"/>
      <c r="R107" s="238"/>
      <c r="S107" s="238"/>
      <c r="T107" s="239"/>
      <c r="AT107" s="240" t="s">
        <v>173</v>
      </c>
      <c r="AU107" s="240" t="s">
        <v>82</v>
      </c>
      <c r="AV107" s="13" t="s">
        <v>169</v>
      </c>
      <c r="AW107" s="13" t="s">
        <v>36</v>
      </c>
      <c r="AX107" s="13" t="s">
        <v>80</v>
      </c>
      <c r="AY107" s="240" t="s">
        <v>162</v>
      </c>
    </row>
    <row r="108" spans="2:65" s="1" customFormat="1" ht="28.9" customHeight="1">
      <c r="B108" s="40"/>
      <c r="C108" s="192" t="s">
        <v>169</v>
      </c>
      <c r="D108" s="192" t="s">
        <v>164</v>
      </c>
      <c r="E108" s="193" t="s">
        <v>189</v>
      </c>
      <c r="F108" s="194" t="s">
        <v>190</v>
      </c>
      <c r="G108" s="195" t="s">
        <v>191</v>
      </c>
      <c r="H108" s="196">
        <v>100</v>
      </c>
      <c r="I108" s="197"/>
      <c r="J108" s="198">
        <f>ROUND(I108*H108,2)</f>
        <v>0</v>
      </c>
      <c r="K108" s="194" t="s">
        <v>168</v>
      </c>
      <c r="L108" s="60"/>
      <c r="M108" s="199" t="s">
        <v>21</v>
      </c>
      <c r="N108" s="200" t="s">
        <v>43</v>
      </c>
      <c r="O108" s="41"/>
      <c r="P108" s="201">
        <f>O108*H108</f>
        <v>0</v>
      </c>
      <c r="Q108" s="201">
        <v>0</v>
      </c>
      <c r="R108" s="201">
        <f>Q108*H108</f>
        <v>0</v>
      </c>
      <c r="S108" s="201">
        <v>0</v>
      </c>
      <c r="T108" s="202">
        <f>S108*H108</f>
        <v>0</v>
      </c>
      <c r="AR108" s="23" t="s">
        <v>169</v>
      </c>
      <c r="AT108" s="23" t="s">
        <v>164</v>
      </c>
      <c r="AU108" s="23" t="s">
        <v>82</v>
      </c>
      <c r="AY108" s="23" t="s">
        <v>162</v>
      </c>
      <c r="BE108" s="203">
        <f>IF(N108="základní",J108,0)</f>
        <v>0</v>
      </c>
      <c r="BF108" s="203">
        <f>IF(N108="snížená",J108,0)</f>
        <v>0</v>
      </c>
      <c r="BG108" s="203">
        <f>IF(N108="zákl. přenesená",J108,0)</f>
        <v>0</v>
      </c>
      <c r="BH108" s="203">
        <f>IF(N108="sníž. přenesená",J108,0)</f>
        <v>0</v>
      </c>
      <c r="BI108" s="203">
        <f>IF(N108="nulová",J108,0)</f>
        <v>0</v>
      </c>
      <c r="BJ108" s="23" t="s">
        <v>80</v>
      </c>
      <c r="BK108" s="203">
        <f>ROUND(I108*H108,2)</f>
        <v>0</v>
      </c>
      <c r="BL108" s="23" t="s">
        <v>169</v>
      </c>
      <c r="BM108" s="23" t="s">
        <v>192</v>
      </c>
    </row>
    <row r="109" spans="2:65" s="1" customFormat="1" ht="283.5">
      <c r="B109" s="40"/>
      <c r="C109" s="62"/>
      <c r="D109" s="204" t="s">
        <v>171</v>
      </c>
      <c r="E109" s="62"/>
      <c r="F109" s="205" t="s">
        <v>193</v>
      </c>
      <c r="G109" s="62"/>
      <c r="H109" s="62"/>
      <c r="I109" s="162"/>
      <c r="J109" s="62"/>
      <c r="K109" s="62"/>
      <c r="L109" s="60"/>
      <c r="M109" s="206"/>
      <c r="N109" s="41"/>
      <c r="O109" s="41"/>
      <c r="P109" s="41"/>
      <c r="Q109" s="41"/>
      <c r="R109" s="41"/>
      <c r="S109" s="41"/>
      <c r="T109" s="77"/>
      <c r="AT109" s="23" t="s">
        <v>171</v>
      </c>
      <c r="AU109" s="23" t="s">
        <v>82</v>
      </c>
    </row>
    <row r="110" spans="2:65" s="11" customFormat="1">
      <c r="B110" s="207"/>
      <c r="C110" s="208"/>
      <c r="D110" s="204" t="s">
        <v>173</v>
      </c>
      <c r="E110" s="209" t="s">
        <v>21</v>
      </c>
      <c r="F110" s="210" t="s">
        <v>174</v>
      </c>
      <c r="G110" s="208"/>
      <c r="H110" s="211" t="s">
        <v>21</v>
      </c>
      <c r="I110" s="212"/>
      <c r="J110" s="208"/>
      <c r="K110" s="208"/>
      <c r="L110" s="213"/>
      <c r="M110" s="214"/>
      <c r="N110" s="215"/>
      <c r="O110" s="215"/>
      <c r="P110" s="215"/>
      <c r="Q110" s="215"/>
      <c r="R110" s="215"/>
      <c r="S110" s="215"/>
      <c r="T110" s="216"/>
      <c r="AT110" s="217" t="s">
        <v>173</v>
      </c>
      <c r="AU110" s="217" t="s">
        <v>82</v>
      </c>
      <c r="AV110" s="11" t="s">
        <v>80</v>
      </c>
      <c r="AW110" s="11" t="s">
        <v>36</v>
      </c>
      <c r="AX110" s="11" t="s">
        <v>72</v>
      </c>
      <c r="AY110" s="217" t="s">
        <v>162</v>
      </c>
    </row>
    <row r="111" spans="2:65" s="11" customFormat="1">
      <c r="B111" s="207"/>
      <c r="C111" s="208"/>
      <c r="D111" s="204" t="s">
        <v>173</v>
      </c>
      <c r="E111" s="209" t="s">
        <v>21</v>
      </c>
      <c r="F111" s="210" t="s">
        <v>194</v>
      </c>
      <c r="G111" s="208"/>
      <c r="H111" s="211" t="s">
        <v>21</v>
      </c>
      <c r="I111" s="212"/>
      <c r="J111" s="208"/>
      <c r="K111" s="208"/>
      <c r="L111" s="213"/>
      <c r="M111" s="214"/>
      <c r="N111" s="215"/>
      <c r="O111" s="215"/>
      <c r="P111" s="215"/>
      <c r="Q111" s="215"/>
      <c r="R111" s="215"/>
      <c r="S111" s="215"/>
      <c r="T111" s="216"/>
      <c r="AT111" s="217" t="s">
        <v>173</v>
      </c>
      <c r="AU111" s="217" t="s">
        <v>82</v>
      </c>
      <c r="AV111" s="11" t="s">
        <v>80</v>
      </c>
      <c r="AW111" s="11" t="s">
        <v>36</v>
      </c>
      <c r="AX111" s="11" t="s">
        <v>72</v>
      </c>
      <c r="AY111" s="217" t="s">
        <v>162</v>
      </c>
    </row>
    <row r="112" spans="2:65" s="12" customFormat="1">
      <c r="B112" s="218"/>
      <c r="C112" s="219"/>
      <c r="D112" s="204" t="s">
        <v>173</v>
      </c>
      <c r="E112" s="220" t="s">
        <v>21</v>
      </c>
      <c r="F112" s="221" t="s">
        <v>195</v>
      </c>
      <c r="G112" s="219"/>
      <c r="H112" s="222">
        <v>100</v>
      </c>
      <c r="I112" s="223"/>
      <c r="J112" s="219"/>
      <c r="K112" s="219"/>
      <c r="L112" s="224"/>
      <c r="M112" s="225"/>
      <c r="N112" s="226"/>
      <c r="O112" s="226"/>
      <c r="P112" s="226"/>
      <c r="Q112" s="226"/>
      <c r="R112" s="226"/>
      <c r="S112" s="226"/>
      <c r="T112" s="227"/>
      <c r="AT112" s="228" t="s">
        <v>173</v>
      </c>
      <c r="AU112" s="228" t="s">
        <v>82</v>
      </c>
      <c r="AV112" s="12" t="s">
        <v>82</v>
      </c>
      <c r="AW112" s="12" t="s">
        <v>36</v>
      </c>
      <c r="AX112" s="12" t="s">
        <v>72</v>
      </c>
      <c r="AY112" s="228" t="s">
        <v>162</v>
      </c>
    </row>
    <row r="113" spans="2:65" s="13" customFormat="1">
      <c r="B113" s="229"/>
      <c r="C113" s="230"/>
      <c r="D113" s="231" t="s">
        <v>173</v>
      </c>
      <c r="E113" s="232" t="s">
        <v>21</v>
      </c>
      <c r="F113" s="233" t="s">
        <v>177</v>
      </c>
      <c r="G113" s="230"/>
      <c r="H113" s="234">
        <v>100</v>
      </c>
      <c r="I113" s="235"/>
      <c r="J113" s="230"/>
      <c r="K113" s="230"/>
      <c r="L113" s="236"/>
      <c r="M113" s="237"/>
      <c r="N113" s="238"/>
      <c r="O113" s="238"/>
      <c r="P113" s="238"/>
      <c r="Q113" s="238"/>
      <c r="R113" s="238"/>
      <c r="S113" s="238"/>
      <c r="T113" s="239"/>
      <c r="AT113" s="240" t="s">
        <v>173</v>
      </c>
      <c r="AU113" s="240" t="s">
        <v>82</v>
      </c>
      <c r="AV113" s="13" t="s">
        <v>169</v>
      </c>
      <c r="AW113" s="13" t="s">
        <v>36</v>
      </c>
      <c r="AX113" s="13" t="s">
        <v>80</v>
      </c>
      <c r="AY113" s="240" t="s">
        <v>162</v>
      </c>
    </row>
    <row r="114" spans="2:65" s="1" customFormat="1" ht="28.9" customHeight="1">
      <c r="B114" s="40"/>
      <c r="C114" s="192" t="s">
        <v>196</v>
      </c>
      <c r="D114" s="192" t="s">
        <v>164</v>
      </c>
      <c r="E114" s="193" t="s">
        <v>197</v>
      </c>
      <c r="F114" s="194" t="s">
        <v>198</v>
      </c>
      <c r="G114" s="195" t="s">
        <v>199</v>
      </c>
      <c r="H114" s="196">
        <v>20</v>
      </c>
      <c r="I114" s="197"/>
      <c r="J114" s="198">
        <f>ROUND(I114*H114,2)</f>
        <v>0</v>
      </c>
      <c r="K114" s="194" t="s">
        <v>168</v>
      </c>
      <c r="L114" s="60"/>
      <c r="M114" s="199" t="s">
        <v>21</v>
      </c>
      <c r="N114" s="200" t="s">
        <v>43</v>
      </c>
      <c r="O114" s="41"/>
      <c r="P114" s="201">
        <f>O114*H114</f>
        <v>0</v>
      </c>
      <c r="Q114" s="201">
        <v>0</v>
      </c>
      <c r="R114" s="201">
        <f>Q114*H114</f>
        <v>0</v>
      </c>
      <c r="S114" s="201">
        <v>0</v>
      </c>
      <c r="T114" s="202">
        <f>S114*H114</f>
        <v>0</v>
      </c>
      <c r="AR114" s="23" t="s">
        <v>169</v>
      </c>
      <c r="AT114" s="23" t="s">
        <v>164</v>
      </c>
      <c r="AU114" s="23" t="s">
        <v>82</v>
      </c>
      <c r="AY114" s="23" t="s">
        <v>162</v>
      </c>
      <c r="BE114" s="203">
        <f>IF(N114="základní",J114,0)</f>
        <v>0</v>
      </c>
      <c r="BF114" s="203">
        <f>IF(N114="snížená",J114,0)</f>
        <v>0</v>
      </c>
      <c r="BG114" s="203">
        <f>IF(N114="zákl. přenesená",J114,0)</f>
        <v>0</v>
      </c>
      <c r="BH114" s="203">
        <f>IF(N114="sníž. přenesená",J114,0)</f>
        <v>0</v>
      </c>
      <c r="BI114" s="203">
        <f>IF(N114="nulová",J114,0)</f>
        <v>0</v>
      </c>
      <c r="BJ114" s="23" t="s">
        <v>80</v>
      </c>
      <c r="BK114" s="203">
        <f>ROUND(I114*H114,2)</f>
        <v>0</v>
      </c>
      <c r="BL114" s="23" t="s">
        <v>169</v>
      </c>
      <c r="BM114" s="23" t="s">
        <v>200</v>
      </c>
    </row>
    <row r="115" spans="2:65" s="1" customFormat="1" ht="189">
      <c r="B115" s="40"/>
      <c r="C115" s="62"/>
      <c r="D115" s="204" t="s">
        <v>171</v>
      </c>
      <c r="E115" s="62"/>
      <c r="F115" s="205" t="s">
        <v>201</v>
      </c>
      <c r="G115" s="62"/>
      <c r="H115" s="62"/>
      <c r="I115" s="162"/>
      <c r="J115" s="62"/>
      <c r="K115" s="62"/>
      <c r="L115" s="60"/>
      <c r="M115" s="206"/>
      <c r="N115" s="41"/>
      <c r="O115" s="41"/>
      <c r="P115" s="41"/>
      <c r="Q115" s="41"/>
      <c r="R115" s="41"/>
      <c r="S115" s="41"/>
      <c r="T115" s="77"/>
      <c r="AT115" s="23" t="s">
        <v>171</v>
      </c>
      <c r="AU115" s="23" t="s">
        <v>82</v>
      </c>
    </row>
    <row r="116" spans="2:65" s="11" customFormat="1">
      <c r="B116" s="207"/>
      <c r="C116" s="208"/>
      <c r="D116" s="204" t="s">
        <v>173</v>
      </c>
      <c r="E116" s="209" t="s">
        <v>21</v>
      </c>
      <c r="F116" s="210" t="s">
        <v>174</v>
      </c>
      <c r="G116" s="208"/>
      <c r="H116" s="211" t="s">
        <v>21</v>
      </c>
      <c r="I116" s="212"/>
      <c r="J116" s="208"/>
      <c r="K116" s="208"/>
      <c r="L116" s="213"/>
      <c r="M116" s="214"/>
      <c r="N116" s="215"/>
      <c r="O116" s="215"/>
      <c r="P116" s="215"/>
      <c r="Q116" s="215"/>
      <c r="R116" s="215"/>
      <c r="S116" s="215"/>
      <c r="T116" s="216"/>
      <c r="AT116" s="217" t="s">
        <v>173</v>
      </c>
      <c r="AU116" s="217" t="s">
        <v>82</v>
      </c>
      <c r="AV116" s="11" t="s">
        <v>80</v>
      </c>
      <c r="AW116" s="11" t="s">
        <v>36</v>
      </c>
      <c r="AX116" s="11" t="s">
        <v>72</v>
      </c>
      <c r="AY116" s="217" t="s">
        <v>162</v>
      </c>
    </row>
    <row r="117" spans="2:65" s="11" customFormat="1">
      <c r="B117" s="207"/>
      <c r="C117" s="208"/>
      <c r="D117" s="204" t="s">
        <v>173</v>
      </c>
      <c r="E117" s="209" t="s">
        <v>21</v>
      </c>
      <c r="F117" s="210" t="s">
        <v>202</v>
      </c>
      <c r="G117" s="208"/>
      <c r="H117" s="211" t="s">
        <v>21</v>
      </c>
      <c r="I117" s="212"/>
      <c r="J117" s="208"/>
      <c r="K117" s="208"/>
      <c r="L117" s="213"/>
      <c r="M117" s="214"/>
      <c r="N117" s="215"/>
      <c r="O117" s="215"/>
      <c r="P117" s="215"/>
      <c r="Q117" s="215"/>
      <c r="R117" s="215"/>
      <c r="S117" s="215"/>
      <c r="T117" s="216"/>
      <c r="AT117" s="217" t="s">
        <v>173</v>
      </c>
      <c r="AU117" s="217" t="s">
        <v>82</v>
      </c>
      <c r="AV117" s="11" t="s">
        <v>80</v>
      </c>
      <c r="AW117" s="11" t="s">
        <v>36</v>
      </c>
      <c r="AX117" s="11" t="s">
        <v>72</v>
      </c>
      <c r="AY117" s="217" t="s">
        <v>162</v>
      </c>
    </row>
    <row r="118" spans="2:65" s="12" customFormat="1">
      <c r="B118" s="218"/>
      <c r="C118" s="219"/>
      <c r="D118" s="204" t="s">
        <v>173</v>
      </c>
      <c r="E118" s="220" t="s">
        <v>21</v>
      </c>
      <c r="F118" s="221" t="s">
        <v>203</v>
      </c>
      <c r="G118" s="219"/>
      <c r="H118" s="222">
        <v>20</v>
      </c>
      <c r="I118" s="223"/>
      <c r="J118" s="219"/>
      <c r="K118" s="219"/>
      <c r="L118" s="224"/>
      <c r="M118" s="225"/>
      <c r="N118" s="226"/>
      <c r="O118" s="226"/>
      <c r="P118" s="226"/>
      <c r="Q118" s="226"/>
      <c r="R118" s="226"/>
      <c r="S118" s="226"/>
      <c r="T118" s="227"/>
      <c r="AT118" s="228" t="s">
        <v>173</v>
      </c>
      <c r="AU118" s="228" t="s">
        <v>82</v>
      </c>
      <c r="AV118" s="12" t="s">
        <v>82</v>
      </c>
      <c r="AW118" s="12" t="s">
        <v>36</v>
      </c>
      <c r="AX118" s="12" t="s">
        <v>72</v>
      </c>
      <c r="AY118" s="228" t="s">
        <v>162</v>
      </c>
    </row>
    <row r="119" spans="2:65" s="13" customFormat="1">
      <c r="B119" s="229"/>
      <c r="C119" s="230"/>
      <c r="D119" s="231" t="s">
        <v>173</v>
      </c>
      <c r="E119" s="232" t="s">
        <v>21</v>
      </c>
      <c r="F119" s="233" t="s">
        <v>177</v>
      </c>
      <c r="G119" s="230"/>
      <c r="H119" s="234">
        <v>20</v>
      </c>
      <c r="I119" s="235"/>
      <c r="J119" s="230"/>
      <c r="K119" s="230"/>
      <c r="L119" s="236"/>
      <c r="M119" s="237"/>
      <c r="N119" s="238"/>
      <c r="O119" s="238"/>
      <c r="P119" s="238"/>
      <c r="Q119" s="238"/>
      <c r="R119" s="238"/>
      <c r="S119" s="238"/>
      <c r="T119" s="239"/>
      <c r="AT119" s="240" t="s">
        <v>173</v>
      </c>
      <c r="AU119" s="240" t="s">
        <v>82</v>
      </c>
      <c r="AV119" s="13" t="s">
        <v>169</v>
      </c>
      <c r="AW119" s="13" t="s">
        <v>36</v>
      </c>
      <c r="AX119" s="13" t="s">
        <v>80</v>
      </c>
      <c r="AY119" s="240" t="s">
        <v>162</v>
      </c>
    </row>
    <row r="120" spans="2:65" s="1" customFormat="1" ht="28.9" customHeight="1">
      <c r="B120" s="40"/>
      <c r="C120" s="192" t="s">
        <v>204</v>
      </c>
      <c r="D120" s="192" t="s">
        <v>164</v>
      </c>
      <c r="E120" s="193" t="s">
        <v>205</v>
      </c>
      <c r="F120" s="194" t="s">
        <v>206</v>
      </c>
      <c r="G120" s="195" t="s">
        <v>167</v>
      </c>
      <c r="H120" s="196">
        <v>109.5</v>
      </c>
      <c r="I120" s="197"/>
      <c r="J120" s="198">
        <f>ROUND(I120*H120,2)</f>
        <v>0</v>
      </c>
      <c r="K120" s="194" t="s">
        <v>168</v>
      </c>
      <c r="L120" s="60"/>
      <c r="M120" s="199" t="s">
        <v>21</v>
      </c>
      <c r="N120" s="200" t="s">
        <v>43</v>
      </c>
      <c r="O120" s="41"/>
      <c r="P120" s="201">
        <f>O120*H120</f>
        <v>0</v>
      </c>
      <c r="Q120" s="201">
        <v>0</v>
      </c>
      <c r="R120" s="201">
        <f>Q120*H120</f>
        <v>0</v>
      </c>
      <c r="S120" s="201">
        <v>0</v>
      </c>
      <c r="T120" s="202">
        <f>S120*H120</f>
        <v>0</v>
      </c>
      <c r="AR120" s="23" t="s">
        <v>169</v>
      </c>
      <c r="AT120" s="23" t="s">
        <v>164</v>
      </c>
      <c r="AU120" s="23" t="s">
        <v>82</v>
      </c>
      <c r="AY120" s="23" t="s">
        <v>162</v>
      </c>
      <c r="BE120" s="203">
        <f>IF(N120="základní",J120,0)</f>
        <v>0</v>
      </c>
      <c r="BF120" s="203">
        <f>IF(N120="snížená",J120,0)</f>
        <v>0</v>
      </c>
      <c r="BG120" s="203">
        <f>IF(N120="zákl. přenesená",J120,0)</f>
        <v>0</v>
      </c>
      <c r="BH120" s="203">
        <f>IF(N120="sníž. přenesená",J120,0)</f>
        <v>0</v>
      </c>
      <c r="BI120" s="203">
        <f>IF(N120="nulová",J120,0)</f>
        <v>0</v>
      </c>
      <c r="BJ120" s="23" t="s">
        <v>80</v>
      </c>
      <c r="BK120" s="203">
        <f>ROUND(I120*H120,2)</f>
        <v>0</v>
      </c>
      <c r="BL120" s="23" t="s">
        <v>169</v>
      </c>
      <c r="BM120" s="23" t="s">
        <v>207</v>
      </c>
    </row>
    <row r="121" spans="2:65" s="1" customFormat="1" ht="108">
      <c r="B121" s="40"/>
      <c r="C121" s="62"/>
      <c r="D121" s="204" t="s">
        <v>171</v>
      </c>
      <c r="E121" s="62"/>
      <c r="F121" s="205" t="s">
        <v>208</v>
      </c>
      <c r="G121" s="62"/>
      <c r="H121" s="62"/>
      <c r="I121" s="162"/>
      <c r="J121" s="62"/>
      <c r="K121" s="62"/>
      <c r="L121" s="60"/>
      <c r="M121" s="206"/>
      <c r="N121" s="41"/>
      <c r="O121" s="41"/>
      <c r="P121" s="41"/>
      <c r="Q121" s="41"/>
      <c r="R121" s="41"/>
      <c r="S121" s="41"/>
      <c r="T121" s="77"/>
      <c r="AT121" s="23" t="s">
        <v>171</v>
      </c>
      <c r="AU121" s="23" t="s">
        <v>82</v>
      </c>
    </row>
    <row r="122" spans="2:65" s="11" customFormat="1">
      <c r="B122" s="207"/>
      <c r="C122" s="208"/>
      <c r="D122" s="204" t="s">
        <v>173</v>
      </c>
      <c r="E122" s="209" t="s">
        <v>21</v>
      </c>
      <c r="F122" s="210" t="s">
        <v>174</v>
      </c>
      <c r="G122" s="208"/>
      <c r="H122" s="211" t="s">
        <v>21</v>
      </c>
      <c r="I122" s="212"/>
      <c r="J122" s="208"/>
      <c r="K122" s="208"/>
      <c r="L122" s="213"/>
      <c r="M122" s="214"/>
      <c r="N122" s="215"/>
      <c r="O122" s="215"/>
      <c r="P122" s="215"/>
      <c r="Q122" s="215"/>
      <c r="R122" s="215"/>
      <c r="S122" s="215"/>
      <c r="T122" s="216"/>
      <c r="AT122" s="217" t="s">
        <v>173</v>
      </c>
      <c r="AU122" s="217" t="s">
        <v>82</v>
      </c>
      <c r="AV122" s="11" t="s">
        <v>80</v>
      </c>
      <c r="AW122" s="11" t="s">
        <v>36</v>
      </c>
      <c r="AX122" s="11" t="s">
        <v>72</v>
      </c>
      <c r="AY122" s="217" t="s">
        <v>162</v>
      </c>
    </row>
    <row r="123" spans="2:65" s="11" customFormat="1">
      <c r="B123" s="207"/>
      <c r="C123" s="208"/>
      <c r="D123" s="204" t="s">
        <v>173</v>
      </c>
      <c r="E123" s="209" t="s">
        <v>21</v>
      </c>
      <c r="F123" s="210" t="s">
        <v>209</v>
      </c>
      <c r="G123" s="208"/>
      <c r="H123" s="211" t="s">
        <v>21</v>
      </c>
      <c r="I123" s="212"/>
      <c r="J123" s="208"/>
      <c r="K123" s="208"/>
      <c r="L123" s="213"/>
      <c r="M123" s="214"/>
      <c r="N123" s="215"/>
      <c r="O123" s="215"/>
      <c r="P123" s="215"/>
      <c r="Q123" s="215"/>
      <c r="R123" s="215"/>
      <c r="S123" s="215"/>
      <c r="T123" s="216"/>
      <c r="AT123" s="217" t="s">
        <v>173</v>
      </c>
      <c r="AU123" s="217" t="s">
        <v>82</v>
      </c>
      <c r="AV123" s="11" t="s">
        <v>80</v>
      </c>
      <c r="AW123" s="11" t="s">
        <v>36</v>
      </c>
      <c r="AX123" s="11" t="s">
        <v>72</v>
      </c>
      <c r="AY123" s="217" t="s">
        <v>162</v>
      </c>
    </row>
    <row r="124" spans="2:65" s="11" customFormat="1">
      <c r="B124" s="207"/>
      <c r="C124" s="208"/>
      <c r="D124" s="204" t="s">
        <v>173</v>
      </c>
      <c r="E124" s="209" t="s">
        <v>21</v>
      </c>
      <c r="F124" s="210" t="s">
        <v>210</v>
      </c>
      <c r="G124" s="208"/>
      <c r="H124" s="211" t="s">
        <v>21</v>
      </c>
      <c r="I124" s="212"/>
      <c r="J124" s="208"/>
      <c r="K124" s="208"/>
      <c r="L124" s="213"/>
      <c r="M124" s="214"/>
      <c r="N124" s="215"/>
      <c r="O124" s="215"/>
      <c r="P124" s="215"/>
      <c r="Q124" s="215"/>
      <c r="R124" s="215"/>
      <c r="S124" s="215"/>
      <c r="T124" s="216"/>
      <c r="AT124" s="217" t="s">
        <v>173</v>
      </c>
      <c r="AU124" s="217" t="s">
        <v>82</v>
      </c>
      <c r="AV124" s="11" t="s">
        <v>80</v>
      </c>
      <c r="AW124" s="11" t="s">
        <v>36</v>
      </c>
      <c r="AX124" s="11" t="s">
        <v>72</v>
      </c>
      <c r="AY124" s="217" t="s">
        <v>162</v>
      </c>
    </row>
    <row r="125" spans="2:65" s="12" customFormat="1">
      <c r="B125" s="218"/>
      <c r="C125" s="219"/>
      <c r="D125" s="204" t="s">
        <v>173</v>
      </c>
      <c r="E125" s="220" t="s">
        <v>21</v>
      </c>
      <c r="F125" s="221" t="s">
        <v>211</v>
      </c>
      <c r="G125" s="219"/>
      <c r="H125" s="222">
        <v>56.25</v>
      </c>
      <c r="I125" s="223"/>
      <c r="J125" s="219"/>
      <c r="K125" s="219"/>
      <c r="L125" s="224"/>
      <c r="M125" s="225"/>
      <c r="N125" s="226"/>
      <c r="O125" s="226"/>
      <c r="P125" s="226"/>
      <c r="Q125" s="226"/>
      <c r="R125" s="226"/>
      <c r="S125" s="226"/>
      <c r="T125" s="227"/>
      <c r="AT125" s="228" t="s">
        <v>173</v>
      </c>
      <c r="AU125" s="228" t="s">
        <v>82</v>
      </c>
      <c r="AV125" s="12" t="s">
        <v>82</v>
      </c>
      <c r="AW125" s="12" t="s">
        <v>36</v>
      </c>
      <c r="AX125" s="12" t="s">
        <v>72</v>
      </c>
      <c r="AY125" s="228" t="s">
        <v>162</v>
      </c>
    </row>
    <row r="126" spans="2:65" s="11" customFormat="1">
      <c r="B126" s="207"/>
      <c r="C126" s="208"/>
      <c r="D126" s="204" t="s">
        <v>173</v>
      </c>
      <c r="E126" s="209" t="s">
        <v>21</v>
      </c>
      <c r="F126" s="210" t="s">
        <v>212</v>
      </c>
      <c r="G126" s="208"/>
      <c r="H126" s="211" t="s">
        <v>21</v>
      </c>
      <c r="I126" s="212"/>
      <c r="J126" s="208"/>
      <c r="K126" s="208"/>
      <c r="L126" s="213"/>
      <c r="M126" s="214"/>
      <c r="N126" s="215"/>
      <c r="O126" s="215"/>
      <c r="P126" s="215"/>
      <c r="Q126" s="215"/>
      <c r="R126" s="215"/>
      <c r="S126" s="215"/>
      <c r="T126" s="216"/>
      <c r="AT126" s="217" t="s">
        <v>173</v>
      </c>
      <c r="AU126" s="217" t="s">
        <v>82</v>
      </c>
      <c r="AV126" s="11" t="s">
        <v>80</v>
      </c>
      <c r="AW126" s="11" t="s">
        <v>36</v>
      </c>
      <c r="AX126" s="11" t="s">
        <v>72</v>
      </c>
      <c r="AY126" s="217" t="s">
        <v>162</v>
      </c>
    </row>
    <row r="127" spans="2:65" s="12" customFormat="1">
      <c r="B127" s="218"/>
      <c r="C127" s="219"/>
      <c r="D127" s="204" t="s">
        <v>173</v>
      </c>
      <c r="E127" s="220" t="s">
        <v>21</v>
      </c>
      <c r="F127" s="221" t="s">
        <v>213</v>
      </c>
      <c r="G127" s="219"/>
      <c r="H127" s="222">
        <v>53.25</v>
      </c>
      <c r="I127" s="223"/>
      <c r="J127" s="219"/>
      <c r="K127" s="219"/>
      <c r="L127" s="224"/>
      <c r="M127" s="225"/>
      <c r="N127" s="226"/>
      <c r="O127" s="226"/>
      <c r="P127" s="226"/>
      <c r="Q127" s="226"/>
      <c r="R127" s="226"/>
      <c r="S127" s="226"/>
      <c r="T127" s="227"/>
      <c r="AT127" s="228" t="s">
        <v>173</v>
      </c>
      <c r="AU127" s="228" t="s">
        <v>82</v>
      </c>
      <c r="AV127" s="12" t="s">
        <v>82</v>
      </c>
      <c r="AW127" s="12" t="s">
        <v>36</v>
      </c>
      <c r="AX127" s="12" t="s">
        <v>72</v>
      </c>
      <c r="AY127" s="228" t="s">
        <v>162</v>
      </c>
    </row>
    <row r="128" spans="2:65" s="13" customFormat="1">
      <c r="B128" s="229"/>
      <c r="C128" s="230"/>
      <c r="D128" s="231" t="s">
        <v>173</v>
      </c>
      <c r="E128" s="232" t="s">
        <v>21</v>
      </c>
      <c r="F128" s="233" t="s">
        <v>177</v>
      </c>
      <c r="G128" s="230"/>
      <c r="H128" s="234">
        <v>109.5</v>
      </c>
      <c r="I128" s="235"/>
      <c r="J128" s="230"/>
      <c r="K128" s="230"/>
      <c r="L128" s="236"/>
      <c r="M128" s="237"/>
      <c r="N128" s="238"/>
      <c r="O128" s="238"/>
      <c r="P128" s="238"/>
      <c r="Q128" s="238"/>
      <c r="R128" s="238"/>
      <c r="S128" s="238"/>
      <c r="T128" s="239"/>
      <c r="AT128" s="240" t="s">
        <v>173</v>
      </c>
      <c r="AU128" s="240" t="s">
        <v>82</v>
      </c>
      <c r="AV128" s="13" t="s">
        <v>169</v>
      </c>
      <c r="AW128" s="13" t="s">
        <v>36</v>
      </c>
      <c r="AX128" s="13" t="s">
        <v>80</v>
      </c>
      <c r="AY128" s="240" t="s">
        <v>162</v>
      </c>
    </row>
    <row r="129" spans="2:65" s="1" customFormat="1" ht="28.9" customHeight="1">
      <c r="B129" s="40"/>
      <c r="C129" s="192" t="s">
        <v>214</v>
      </c>
      <c r="D129" s="192" t="s">
        <v>164</v>
      </c>
      <c r="E129" s="193" t="s">
        <v>215</v>
      </c>
      <c r="F129" s="194" t="s">
        <v>216</v>
      </c>
      <c r="G129" s="195" t="s">
        <v>167</v>
      </c>
      <c r="H129" s="196">
        <v>218</v>
      </c>
      <c r="I129" s="197"/>
      <c r="J129" s="198">
        <f>ROUND(I129*H129,2)</f>
        <v>0</v>
      </c>
      <c r="K129" s="194" t="s">
        <v>168</v>
      </c>
      <c r="L129" s="60"/>
      <c r="M129" s="199" t="s">
        <v>21</v>
      </c>
      <c r="N129" s="200" t="s">
        <v>43</v>
      </c>
      <c r="O129" s="41"/>
      <c r="P129" s="201">
        <f>O129*H129</f>
        <v>0</v>
      </c>
      <c r="Q129" s="201">
        <v>0</v>
      </c>
      <c r="R129" s="201">
        <f>Q129*H129</f>
        <v>0</v>
      </c>
      <c r="S129" s="201">
        <v>0</v>
      </c>
      <c r="T129" s="202">
        <f>S129*H129</f>
        <v>0</v>
      </c>
      <c r="AR129" s="23" t="s">
        <v>169</v>
      </c>
      <c r="AT129" s="23" t="s">
        <v>164</v>
      </c>
      <c r="AU129" s="23" t="s">
        <v>82</v>
      </c>
      <c r="AY129" s="23" t="s">
        <v>162</v>
      </c>
      <c r="BE129" s="203">
        <f>IF(N129="základní",J129,0)</f>
        <v>0</v>
      </c>
      <c r="BF129" s="203">
        <f>IF(N129="snížená",J129,0)</f>
        <v>0</v>
      </c>
      <c r="BG129" s="203">
        <f>IF(N129="zákl. přenesená",J129,0)</f>
        <v>0</v>
      </c>
      <c r="BH129" s="203">
        <f>IF(N129="sníž. přenesená",J129,0)</f>
        <v>0</v>
      </c>
      <c r="BI129" s="203">
        <f>IF(N129="nulová",J129,0)</f>
        <v>0</v>
      </c>
      <c r="BJ129" s="23" t="s">
        <v>80</v>
      </c>
      <c r="BK129" s="203">
        <f>ROUND(I129*H129,2)</f>
        <v>0</v>
      </c>
      <c r="BL129" s="23" t="s">
        <v>169</v>
      </c>
      <c r="BM129" s="23" t="s">
        <v>217</v>
      </c>
    </row>
    <row r="130" spans="2:65" s="1" customFormat="1" ht="378">
      <c r="B130" s="40"/>
      <c r="C130" s="62"/>
      <c r="D130" s="204" t="s">
        <v>171</v>
      </c>
      <c r="E130" s="62"/>
      <c r="F130" s="205" t="s">
        <v>218</v>
      </c>
      <c r="G130" s="62"/>
      <c r="H130" s="62"/>
      <c r="I130" s="162"/>
      <c r="J130" s="62"/>
      <c r="K130" s="62"/>
      <c r="L130" s="60"/>
      <c r="M130" s="206"/>
      <c r="N130" s="41"/>
      <c r="O130" s="41"/>
      <c r="P130" s="41"/>
      <c r="Q130" s="41"/>
      <c r="R130" s="41"/>
      <c r="S130" s="41"/>
      <c r="T130" s="77"/>
      <c r="AT130" s="23" t="s">
        <v>171</v>
      </c>
      <c r="AU130" s="23" t="s">
        <v>82</v>
      </c>
    </row>
    <row r="131" spans="2:65" s="11" customFormat="1">
      <c r="B131" s="207"/>
      <c r="C131" s="208"/>
      <c r="D131" s="204" t="s">
        <v>173</v>
      </c>
      <c r="E131" s="209" t="s">
        <v>21</v>
      </c>
      <c r="F131" s="210" t="s">
        <v>174</v>
      </c>
      <c r="G131" s="208"/>
      <c r="H131" s="211" t="s">
        <v>21</v>
      </c>
      <c r="I131" s="212"/>
      <c r="J131" s="208"/>
      <c r="K131" s="208"/>
      <c r="L131" s="213"/>
      <c r="M131" s="214"/>
      <c r="N131" s="215"/>
      <c r="O131" s="215"/>
      <c r="P131" s="215"/>
      <c r="Q131" s="215"/>
      <c r="R131" s="215"/>
      <c r="S131" s="215"/>
      <c r="T131" s="216"/>
      <c r="AT131" s="217" t="s">
        <v>173</v>
      </c>
      <c r="AU131" s="217" t="s">
        <v>82</v>
      </c>
      <c r="AV131" s="11" t="s">
        <v>80</v>
      </c>
      <c r="AW131" s="11" t="s">
        <v>36</v>
      </c>
      <c r="AX131" s="11" t="s">
        <v>72</v>
      </c>
      <c r="AY131" s="217" t="s">
        <v>162</v>
      </c>
    </row>
    <row r="132" spans="2:65" s="11" customFormat="1">
      <c r="B132" s="207"/>
      <c r="C132" s="208"/>
      <c r="D132" s="204" t="s">
        <v>173</v>
      </c>
      <c r="E132" s="209" t="s">
        <v>21</v>
      </c>
      <c r="F132" s="210" t="s">
        <v>219</v>
      </c>
      <c r="G132" s="208"/>
      <c r="H132" s="211" t="s">
        <v>21</v>
      </c>
      <c r="I132" s="212"/>
      <c r="J132" s="208"/>
      <c r="K132" s="208"/>
      <c r="L132" s="213"/>
      <c r="M132" s="214"/>
      <c r="N132" s="215"/>
      <c r="O132" s="215"/>
      <c r="P132" s="215"/>
      <c r="Q132" s="215"/>
      <c r="R132" s="215"/>
      <c r="S132" s="215"/>
      <c r="T132" s="216"/>
      <c r="AT132" s="217" t="s">
        <v>173</v>
      </c>
      <c r="AU132" s="217" t="s">
        <v>82</v>
      </c>
      <c r="AV132" s="11" t="s">
        <v>80</v>
      </c>
      <c r="AW132" s="11" t="s">
        <v>36</v>
      </c>
      <c r="AX132" s="11" t="s">
        <v>72</v>
      </c>
      <c r="AY132" s="217" t="s">
        <v>162</v>
      </c>
    </row>
    <row r="133" spans="2:65" s="12" customFormat="1">
      <c r="B133" s="218"/>
      <c r="C133" s="219"/>
      <c r="D133" s="204" t="s">
        <v>173</v>
      </c>
      <c r="E133" s="220" t="s">
        <v>21</v>
      </c>
      <c r="F133" s="221" t="s">
        <v>220</v>
      </c>
      <c r="G133" s="219"/>
      <c r="H133" s="222">
        <v>182</v>
      </c>
      <c r="I133" s="223"/>
      <c r="J133" s="219"/>
      <c r="K133" s="219"/>
      <c r="L133" s="224"/>
      <c r="M133" s="225"/>
      <c r="N133" s="226"/>
      <c r="O133" s="226"/>
      <c r="P133" s="226"/>
      <c r="Q133" s="226"/>
      <c r="R133" s="226"/>
      <c r="S133" s="226"/>
      <c r="T133" s="227"/>
      <c r="AT133" s="228" t="s">
        <v>173</v>
      </c>
      <c r="AU133" s="228" t="s">
        <v>82</v>
      </c>
      <c r="AV133" s="12" t="s">
        <v>82</v>
      </c>
      <c r="AW133" s="12" t="s">
        <v>36</v>
      </c>
      <c r="AX133" s="12" t="s">
        <v>72</v>
      </c>
      <c r="AY133" s="228" t="s">
        <v>162</v>
      </c>
    </row>
    <row r="134" spans="2:65" s="11" customFormat="1">
      <c r="B134" s="207"/>
      <c r="C134" s="208"/>
      <c r="D134" s="204" t="s">
        <v>173</v>
      </c>
      <c r="E134" s="209" t="s">
        <v>21</v>
      </c>
      <c r="F134" s="210" t="s">
        <v>221</v>
      </c>
      <c r="G134" s="208"/>
      <c r="H134" s="211" t="s">
        <v>21</v>
      </c>
      <c r="I134" s="212"/>
      <c r="J134" s="208"/>
      <c r="K134" s="208"/>
      <c r="L134" s="213"/>
      <c r="M134" s="214"/>
      <c r="N134" s="215"/>
      <c r="O134" s="215"/>
      <c r="P134" s="215"/>
      <c r="Q134" s="215"/>
      <c r="R134" s="215"/>
      <c r="S134" s="215"/>
      <c r="T134" s="216"/>
      <c r="AT134" s="217" t="s">
        <v>173</v>
      </c>
      <c r="AU134" s="217" t="s">
        <v>82</v>
      </c>
      <c r="AV134" s="11" t="s">
        <v>80</v>
      </c>
      <c r="AW134" s="11" t="s">
        <v>36</v>
      </c>
      <c r="AX134" s="11" t="s">
        <v>72</v>
      </c>
      <c r="AY134" s="217" t="s">
        <v>162</v>
      </c>
    </row>
    <row r="135" spans="2:65" s="12" customFormat="1">
      <c r="B135" s="218"/>
      <c r="C135" s="219"/>
      <c r="D135" s="204" t="s">
        <v>173</v>
      </c>
      <c r="E135" s="220" t="s">
        <v>21</v>
      </c>
      <c r="F135" s="221" t="s">
        <v>222</v>
      </c>
      <c r="G135" s="219"/>
      <c r="H135" s="222">
        <v>36</v>
      </c>
      <c r="I135" s="223"/>
      <c r="J135" s="219"/>
      <c r="K135" s="219"/>
      <c r="L135" s="224"/>
      <c r="M135" s="225"/>
      <c r="N135" s="226"/>
      <c r="O135" s="226"/>
      <c r="P135" s="226"/>
      <c r="Q135" s="226"/>
      <c r="R135" s="226"/>
      <c r="S135" s="226"/>
      <c r="T135" s="227"/>
      <c r="AT135" s="228" t="s">
        <v>173</v>
      </c>
      <c r="AU135" s="228" t="s">
        <v>82</v>
      </c>
      <c r="AV135" s="12" t="s">
        <v>82</v>
      </c>
      <c r="AW135" s="12" t="s">
        <v>36</v>
      </c>
      <c r="AX135" s="12" t="s">
        <v>72</v>
      </c>
      <c r="AY135" s="228" t="s">
        <v>162</v>
      </c>
    </row>
    <row r="136" spans="2:65" s="13" customFormat="1">
      <c r="B136" s="229"/>
      <c r="C136" s="230"/>
      <c r="D136" s="231" t="s">
        <v>173</v>
      </c>
      <c r="E136" s="232" t="s">
        <v>21</v>
      </c>
      <c r="F136" s="233" t="s">
        <v>177</v>
      </c>
      <c r="G136" s="230"/>
      <c r="H136" s="234">
        <v>218</v>
      </c>
      <c r="I136" s="235"/>
      <c r="J136" s="230"/>
      <c r="K136" s="230"/>
      <c r="L136" s="236"/>
      <c r="M136" s="237"/>
      <c r="N136" s="238"/>
      <c r="O136" s="238"/>
      <c r="P136" s="238"/>
      <c r="Q136" s="238"/>
      <c r="R136" s="238"/>
      <c r="S136" s="238"/>
      <c r="T136" s="239"/>
      <c r="AT136" s="240" t="s">
        <v>173</v>
      </c>
      <c r="AU136" s="240" t="s">
        <v>82</v>
      </c>
      <c r="AV136" s="13" t="s">
        <v>169</v>
      </c>
      <c r="AW136" s="13" t="s">
        <v>36</v>
      </c>
      <c r="AX136" s="13" t="s">
        <v>80</v>
      </c>
      <c r="AY136" s="240" t="s">
        <v>162</v>
      </c>
    </row>
    <row r="137" spans="2:65" s="1" customFormat="1" ht="40.15" customHeight="1">
      <c r="B137" s="40"/>
      <c r="C137" s="192" t="s">
        <v>223</v>
      </c>
      <c r="D137" s="192" t="s">
        <v>164</v>
      </c>
      <c r="E137" s="193" t="s">
        <v>224</v>
      </c>
      <c r="F137" s="194" t="s">
        <v>225</v>
      </c>
      <c r="G137" s="195" t="s">
        <v>167</v>
      </c>
      <c r="H137" s="196">
        <v>43.6</v>
      </c>
      <c r="I137" s="197"/>
      <c r="J137" s="198">
        <f>ROUND(I137*H137,2)</f>
        <v>0</v>
      </c>
      <c r="K137" s="194" t="s">
        <v>168</v>
      </c>
      <c r="L137" s="60"/>
      <c r="M137" s="199" t="s">
        <v>21</v>
      </c>
      <c r="N137" s="200" t="s">
        <v>43</v>
      </c>
      <c r="O137" s="41"/>
      <c r="P137" s="201">
        <f>O137*H137</f>
        <v>0</v>
      </c>
      <c r="Q137" s="201">
        <v>0</v>
      </c>
      <c r="R137" s="201">
        <f>Q137*H137</f>
        <v>0</v>
      </c>
      <c r="S137" s="201">
        <v>0</v>
      </c>
      <c r="T137" s="202">
        <f>S137*H137</f>
        <v>0</v>
      </c>
      <c r="AR137" s="23" t="s">
        <v>169</v>
      </c>
      <c r="AT137" s="23" t="s">
        <v>164</v>
      </c>
      <c r="AU137" s="23" t="s">
        <v>82</v>
      </c>
      <c r="AY137" s="23" t="s">
        <v>162</v>
      </c>
      <c r="BE137" s="203">
        <f>IF(N137="základní",J137,0)</f>
        <v>0</v>
      </c>
      <c r="BF137" s="203">
        <f>IF(N137="snížená",J137,0)</f>
        <v>0</v>
      </c>
      <c r="BG137" s="203">
        <f>IF(N137="zákl. přenesená",J137,0)</f>
        <v>0</v>
      </c>
      <c r="BH137" s="203">
        <f>IF(N137="sníž. přenesená",J137,0)</f>
        <v>0</v>
      </c>
      <c r="BI137" s="203">
        <f>IF(N137="nulová",J137,0)</f>
        <v>0</v>
      </c>
      <c r="BJ137" s="23" t="s">
        <v>80</v>
      </c>
      <c r="BK137" s="203">
        <f>ROUND(I137*H137,2)</f>
        <v>0</v>
      </c>
      <c r="BL137" s="23" t="s">
        <v>169</v>
      </c>
      <c r="BM137" s="23" t="s">
        <v>226</v>
      </c>
    </row>
    <row r="138" spans="2:65" s="1" customFormat="1" ht="378">
      <c r="B138" s="40"/>
      <c r="C138" s="62"/>
      <c r="D138" s="204" t="s">
        <v>171</v>
      </c>
      <c r="E138" s="62"/>
      <c r="F138" s="205" t="s">
        <v>218</v>
      </c>
      <c r="G138" s="62"/>
      <c r="H138" s="62"/>
      <c r="I138" s="162"/>
      <c r="J138" s="62"/>
      <c r="K138" s="62"/>
      <c r="L138" s="60"/>
      <c r="M138" s="206"/>
      <c r="N138" s="41"/>
      <c r="O138" s="41"/>
      <c r="P138" s="41"/>
      <c r="Q138" s="41"/>
      <c r="R138" s="41"/>
      <c r="S138" s="41"/>
      <c r="T138" s="77"/>
      <c r="AT138" s="23" t="s">
        <v>171</v>
      </c>
      <c r="AU138" s="23" t="s">
        <v>82</v>
      </c>
    </row>
    <row r="139" spans="2:65" s="11" customFormat="1">
      <c r="B139" s="207"/>
      <c r="C139" s="208"/>
      <c r="D139" s="204" t="s">
        <v>173</v>
      </c>
      <c r="E139" s="209" t="s">
        <v>21</v>
      </c>
      <c r="F139" s="210" t="s">
        <v>227</v>
      </c>
      <c r="G139" s="208"/>
      <c r="H139" s="211" t="s">
        <v>21</v>
      </c>
      <c r="I139" s="212"/>
      <c r="J139" s="208"/>
      <c r="K139" s="208"/>
      <c r="L139" s="213"/>
      <c r="M139" s="214"/>
      <c r="N139" s="215"/>
      <c r="O139" s="215"/>
      <c r="P139" s="215"/>
      <c r="Q139" s="215"/>
      <c r="R139" s="215"/>
      <c r="S139" s="215"/>
      <c r="T139" s="216"/>
      <c r="AT139" s="217" t="s">
        <v>173</v>
      </c>
      <c r="AU139" s="217" t="s">
        <v>82</v>
      </c>
      <c r="AV139" s="11" t="s">
        <v>80</v>
      </c>
      <c r="AW139" s="11" t="s">
        <v>36</v>
      </c>
      <c r="AX139" s="11" t="s">
        <v>72</v>
      </c>
      <c r="AY139" s="217" t="s">
        <v>162</v>
      </c>
    </row>
    <row r="140" spans="2:65" s="11" customFormat="1">
      <c r="B140" s="207"/>
      <c r="C140" s="208"/>
      <c r="D140" s="204" t="s">
        <v>173</v>
      </c>
      <c r="E140" s="209" t="s">
        <v>21</v>
      </c>
      <c r="F140" s="210" t="s">
        <v>228</v>
      </c>
      <c r="G140" s="208"/>
      <c r="H140" s="211" t="s">
        <v>21</v>
      </c>
      <c r="I140" s="212"/>
      <c r="J140" s="208"/>
      <c r="K140" s="208"/>
      <c r="L140" s="213"/>
      <c r="M140" s="214"/>
      <c r="N140" s="215"/>
      <c r="O140" s="215"/>
      <c r="P140" s="215"/>
      <c r="Q140" s="215"/>
      <c r="R140" s="215"/>
      <c r="S140" s="215"/>
      <c r="T140" s="216"/>
      <c r="AT140" s="217" t="s">
        <v>173</v>
      </c>
      <c r="AU140" s="217" t="s">
        <v>82</v>
      </c>
      <c r="AV140" s="11" t="s">
        <v>80</v>
      </c>
      <c r="AW140" s="11" t="s">
        <v>36</v>
      </c>
      <c r="AX140" s="11" t="s">
        <v>72</v>
      </c>
      <c r="AY140" s="217" t="s">
        <v>162</v>
      </c>
    </row>
    <row r="141" spans="2:65" s="12" customFormat="1">
      <c r="B141" s="218"/>
      <c r="C141" s="219"/>
      <c r="D141" s="204" t="s">
        <v>173</v>
      </c>
      <c r="E141" s="220" t="s">
        <v>21</v>
      </c>
      <c r="F141" s="221" t="s">
        <v>229</v>
      </c>
      <c r="G141" s="219"/>
      <c r="H141" s="222">
        <v>43.6</v>
      </c>
      <c r="I141" s="223"/>
      <c r="J141" s="219"/>
      <c r="K141" s="219"/>
      <c r="L141" s="224"/>
      <c r="M141" s="225"/>
      <c r="N141" s="226"/>
      <c r="O141" s="226"/>
      <c r="P141" s="226"/>
      <c r="Q141" s="226"/>
      <c r="R141" s="226"/>
      <c r="S141" s="226"/>
      <c r="T141" s="227"/>
      <c r="AT141" s="228" t="s">
        <v>173</v>
      </c>
      <c r="AU141" s="228" t="s">
        <v>82</v>
      </c>
      <c r="AV141" s="12" t="s">
        <v>82</v>
      </c>
      <c r="AW141" s="12" t="s">
        <v>36</v>
      </c>
      <c r="AX141" s="12" t="s">
        <v>72</v>
      </c>
      <c r="AY141" s="228" t="s">
        <v>162</v>
      </c>
    </row>
    <row r="142" spans="2:65" s="13" customFormat="1">
      <c r="B142" s="229"/>
      <c r="C142" s="230"/>
      <c r="D142" s="231" t="s">
        <v>173</v>
      </c>
      <c r="E142" s="232" t="s">
        <v>21</v>
      </c>
      <c r="F142" s="233" t="s">
        <v>177</v>
      </c>
      <c r="G142" s="230"/>
      <c r="H142" s="234">
        <v>43.6</v>
      </c>
      <c r="I142" s="235"/>
      <c r="J142" s="230"/>
      <c r="K142" s="230"/>
      <c r="L142" s="236"/>
      <c r="M142" s="237"/>
      <c r="N142" s="238"/>
      <c r="O142" s="238"/>
      <c r="P142" s="238"/>
      <c r="Q142" s="238"/>
      <c r="R142" s="238"/>
      <c r="S142" s="238"/>
      <c r="T142" s="239"/>
      <c r="AT142" s="240" t="s">
        <v>173</v>
      </c>
      <c r="AU142" s="240" t="s">
        <v>82</v>
      </c>
      <c r="AV142" s="13" t="s">
        <v>169</v>
      </c>
      <c r="AW142" s="13" t="s">
        <v>36</v>
      </c>
      <c r="AX142" s="13" t="s">
        <v>80</v>
      </c>
      <c r="AY142" s="240" t="s">
        <v>162</v>
      </c>
    </row>
    <row r="143" spans="2:65" s="1" customFormat="1" ht="28.9" customHeight="1">
      <c r="B143" s="40"/>
      <c r="C143" s="192" t="s">
        <v>230</v>
      </c>
      <c r="D143" s="192" t="s">
        <v>164</v>
      </c>
      <c r="E143" s="193" t="s">
        <v>231</v>
      </c>
      <c r="F143" s="194" t="s">
        <v>232</v>
      </c>
      <c r="G143" s="195" t="s">
        <v>167</v>
      </c>
      <c r="H143" s="196">
        <v>127</v>
      </c>
      <c r="I143" s="197"/>
      <c r="J143" s="198">
        <f>ROUND(I143*H143,2)</f>
        <v>0</v>
      </c>
      <c r="K143" s="194" t="s">
        <v>168</v>
      </c>
      <c r="L143" s="60"/>
      <c r="M143" s="199" t="s">
        <v>21</v>
      </c>
      <c r="N143" s="200" t="s">
        <v>43</v>
      </c>
      <c r="O143" s="41"/>
      <c r="P143" s="201">
        <f>O143*H143</f>
        <v>0</v>
      </c>
      <c r="Q143" s="201">
        <v>0</v>
      </c>
      <c r="R143" s="201">
        <f>Q143*H143</f>
        <v>0</v>
      </c>
      <c r="S143" s="201">
        <v>0</v>
      </c>
      <c r="T143" s="202">
        <f>S143*H143</f>
        <v>0</v>
      </c>
      <c r="AR143" s="23" t="s">
        <v>169</v>
      </c>
      <c r="AT143" s="23" t="s">
        <v>164</v>
      </c>
      <c r="AU143" s="23" t="s">
        <v>82</v>
      </c>
      <c r="AY143" s="23" t="s">
        <v>162</v>
      </c>
      <c r="BE143" s="203">
        <f>IF(N143="základní",J143,0)</f>
        <v>0</v>
      </c>
      <c r="BF143" s="203">
        <f>IF(N143="snížená",J143,0)</f>
        <v>0</v>
      </c>
      <c r="BG143" s="203">
        <f>IF(N143="zákl. přenesená",J143,0)</f>
        <v>0</v>
      </c>
      <c r="BH143" s="203">
        <f>IF(N143="sníž. přenesená",J143,0)</f>
        <v>0</v>
      </c>
      <c r="BI143" s="203">
        <f>IF(N143="nulová",J143,0)</f>
        <v>0</v>
      </c>
      <c r="BJ143" s="23" t="s">
        <v>80</v>
      </c>
      <c r="BK143" s="203">
        <f>ROUND(I143*H143,2)</f>
        <v>0</v>
      </c>
      <c r="BL143" s="23" t="s">
        <v>169</v>
      </c>
      <c r="BM143" s="23" t="s">
        <v>233</v>
      </c>
    </row>
    <row r="144" spans="2:65" s="1" customFormat="1" ht="229.5">
      <c r="B144" s="40"/>
      <c r="C144" s="62"/>
      <c r="D144" s="204" t="s">
        <v>171</v>
      </c>
      <c r="E144" s="62"/>
      <c r="F144" s="205" t="s">
        <v>234</v>
      </c>
      <c r="G144" s="62"/>
      <c r="H144" s="62"/>
      <c r="I144" s="162"/>
      <c r="J144" s="62"/>
      <c r="K144" s="62"/>
      <c r="L144" s="60"/>
      <c r="M144" s="206"/>
      <c r="N144" s="41"/>
      <c r="O144" s="41"/>
      <c r="P144" s="41"/>
      <c r="Q144" s="41"/>
      <c r="R144" s="41"/>
      <c r="S144" s="41"/>
      <c r="T144" s="77"/>
      <c r="AT144" s="23" t="s">
        <v>171</v>
      </c>
      <c r="AU144" s="23" t="s">
        <v>82</v>
      </c>
    </row>
    <row r="145" spans="2:65" s="11" customFormat="1">
      <c r="B145" s="207"/>
      <c r="C145" s="208"/>
      <c r="D145" s="204" t="s">
        <v>173</v>
      </c>
      <c r="E145" s="209" t="s">
        <v>21</v>
      </c>
      <c r="F145" s="210" t="s">
        <v>174</v>
      </c>
      <c r="G145" s="208"/>
      <c r="H145" s="211" t="s">
        <v>21</v>
      </c>
      <c r="I145" s="212"/>
      <c r="J145" s="208"/>
      <c r="K145" s="208"/>
      <c r="L145" s="213"/>
      <c r="M145" s="214"/>
      <c r="N145" s="215"/>
      <c r="O145" s="215"/>
      <c r="P145" s="215"/>
      <c r="Q145" s="215"/>
      <c r="R145" s="215"/>
      <c r="S145" s="215"/>
      <c r="T145" s="216"/>
      <c r="AT145" s="217" t="s">
        <v>173</v>
      </c>
      <c r="AU145" s="217" t="s">
        <v>82</v>
      </c>
      <c r="AV145" s="11" t="s">
        <v>80</v>
      </c>
      <c r="AW145" s="11" t="s">
        <v>36</v>
      </c>
      <c r="AX145" s="11" t="s">
        <v>72</v>
      </c>
      <c r="AY145" s="217" t="s">
        <v>162</v>
      </c>
    </row>
    <row r="146" spans="2:65" s="11" customFormat="1">
      <c r="B146" s="207"/>
      <c r="C146" s="208"/>
      <c r="D146" s="204" t="s">
        <v>173</v>
      </c>
      <c r="E146" s="209" t="s">
        <v>21</v>
      </c>
      <c r="F146" s="210" t="s">
        <v>235</v>
      </c>
      <c r="G146" s="208"/>
      <c r="H146" s="211" t="s">
        <v>21</v>
      </c>
      <c r="I146" s="212"/>
      <c r="J146" s="208"/>
      <c r="K146" s="208"/>
      <c r="L146" s="213"/>
      <c r="M146" s="214"/>
      <c r="N146" s="215"/>
      <c r="O146" s="215"/>
      <c r="P146" s="215"/>
      <c r="Q146" s="215"/>
      <c r="R146" s="215"/>
      <c r="S146" s="215"/>
      <c r="T146" s="216"/>
      <c r="AT146" s="217" t="s">
        <v>173</v>
      </c>
      <c r="AU146" s="217" t="s">
        <v>82</v>
      </c>
      <c r="AV146" s="11" t="s">
        <v>80</v>
      </c>
      <c r="AW146" s="11" t="s">
        <v>36</v>
      </c>
      <c r="AX146" s="11" t="s">
        <v>72</v>
      </c>
      <c r="AY146" s="217" t="s">
        <v>162</v>
      </c>
    </row>
    <row r="147" spans="2:65" s="12" customFormat="1">
      <c r="B147" s="218"/>
      <c r="C147" s="219"/>
      <c r="D147" s="204" t="s">
        <v>173</v>
      </c>
      <c r="E147" s="220" t="s">
        <v>21</v>
      </c>
      <c r="F147" s="221" t="s">
        <v>236</v>
      </c>
      <c r="G147" s="219"/>
      <c r="H147" s="222">
        <v>127</v>
      </c>
      <c r="I147" s="223"/>
      <c r="J147" s="219"/>
      <c r="K147" s="219"/>
      <c r="L147" s="224"/>
      <c r="M147" s="225"/>
      <c r="N147" s="226"/>
      <c r="O147" s="226"/>
      <c r="P147" s="226"/>
      <c r="Q147" s="226"/>
      <c r="R147" s="226"/>
      <c r="S147" s="226"/>
      <c r="T147" s="227"/>
      <c r="AT147" s="228" t="s">
        <v>173</v>
      </c>
      <c r="AU147" s="228" t="s">
        <v>82</v>
      </c>
      <c r="AV147" s="12" t="s">
        <v>82</v>
      </c>
      <c r="AW147" s="12" t="s">
        <v>36</v>
      </c>
      <c r="AX147" s="12" t="s">
        <v>72</v>
      </c>
      <c r="AY147" s="228" t="s">
        <v>162</v>
      </c>
    </row>
    <row r="148" spans="2:65" s="13" customFormat="1">
      <c r="B148" s="229"/>
      <c r="C148" s="230"/>
      <c r="D148" s="231" t="s">
        <v>173</v>
      </c>
      <c r="E148" s="232" t="s">
        <v>21</v>
      </c>
      <c r="F148" s="233" t="s">
        <v>177</v>
      </c>
      <c r="G148" s="230"/>
      <c r="H148" s="234">
        <v>127</v>
      </c>
      <c r="I148" s="235"/>
      <c r="J148" s="230"/>
      <c r="K148" s="230"/>
      <c r="L148" s="236"/>
      <c r="M148" s="237"/>
      <c r="N148" s="238"/>
      <c r="O148" s="238"/>
      <c r="P148" s="238"/>
      <c r="Q148" s="238"/>
      <c r="R148" s="238"/>
      <c r="S148" s="238"/>
      <c r="T148" s="239"/>
      <c r="AT148" s="240" t="s">
        <v>173</v>
      </c>
      <c r="AU148" s="240" t="s">
        <v>82</v>
      </c>
      <c r="AV148" s="13" t="s">
        <v>169</v>
      </c>
      <c r="AW148" s="13" t="s">
        <v>36</v>
      </c>
      <c r="AX148" s="13" t="s">
        <v>80</v>
      </c>
      <c r="AY148" s="240" t="s">
        <v>162</v>
      </c>
    </row>
    <row r="149" spans="2:65" s="1" customFormat="1" ht="28.9" customHeight="1">
      <c r="B149" s="40"/>
      <c r="C149" s="192" t="s">
        <v>237</v>
      </c>
      <c r="D149" s="192" t="s">
        <v>164</v>
      </c>
      <c r="E149" s="193" t="s">
        <v>238</v>
      </c>
      <c r="F149" s="194" t="s">
        <v>239</v>
      </c>
      <c r="G149" s="195" t="s">
        <v>167</v>
      </c>
      <c r="H149" s="196">
        <v>25.4</v>
      </c>
      <c r="I149" s="197"/>
      <c r="J149" s="198">
        <f>ROUND(I149*H149,2)</f>
        <v>0</v>
      </c>
      <c r="K149" s="194" t="s">
        <v>168</v>
      </c>
      <c r="L149" s="60"/>
      <c r="M149" s="199" t="s">
        <v>21</v>
      </c>
      <c r="N149" s="200" t="s">
        <v>43</v>
      </c>
      <c r="O149" s="41"/>
      <c r="P149" s="201">
        <f>O149*H149</f>
        <v>0</v>
      </c>
      <c r="Q149" s="201">
        <v>0</v>
      </c>
      <c r="R149" s="201">
        <f>Q149*H149</f>
        <v>0</v>
      </c>
      <c r="S149" s="201">
        <v>0</v>
      </c>
      <c r="T149" s="202">
        <f>S149*H149</f>
        <v>0</v>
      </c>
      <c r="AR149" s="23" t="s">
        <v>169</v>
      </c>
      <c r="AT149" s="23" t="s">
        <v>164</v>
      </c>
      <c r="AU149" s="23" t="s">
        <v>82</v>
      </c>
      <c r="AY149" s="23" t="s">
        <v>162</v>
      </c>
      <c r="BE149" s="203">
        <f>IF(N149="základní",J149,0)</f>
        <v>0</v>
      </c>
      <c r="BF149" s="203">
        <f>IF(N149="snížená",J149,0)</f>
        <v>0</v>
      </c>
      <c r="BG149" s="203">
        <f>IF(N149="zákl. přenesená",J149,0)</f>
        <v>0</v>
      </c>
      <c r="BH149" s="203">
        <f>IF(N149="sníž. přenesená",J149,0)</f>
        <v>0</v>
      </c>
      <c r="BI149" s="203">
        <f>IF(N149="nulová",J149,0)</f>
        <v>0</v>
      </c>
      <c r="BJ149" s="23" t="s">
        <v>80</v>
      </c>
      <c r="BK149" s="203">
        <f>ROUND(I149*H149,2)</f>
        <v>0</v>
      </c>
      <c r="BL149" s="23" t="s">
        <v>169</v>
      </c>
      <c r="BM149" s="23" t="s">
        <v>240</v>
      </c>
    </row>
    <row r="150" spans="2:65" s="1" customFormat="1" ht="229.5">
      <c r="B150" s="40"/>
      <c r="C150" s="62"/>
      <c r="D150" s="204" t="s">
        <v>171</v>
      </c>
      <c r="E150" s="62"/>
      <c r="F150" s="205" t="s">
        <v>234</v>
      </c>
      <c r="G150" s="62"/>
      <c r="H150" s="62"/>
      <c r="I150" s="162"/>
      <c r="J150" s="62"/>
      <c r="K150" s="62"/>
      <c r="L150" s="60"/>
      <c r="M150" s="206"/>
      <c r="N150" s="41"/>
      <c r="O150" s="41"/>
      <c r="P150" s="41"/>
      <c r="Q150" s="41"/>
      <c r="R150" s="41"/>
      <c r="S150" s="41"/>
      <c r="T150" s="77"/>
      <c r="AT150" s="23" t="s">
        <v>171</v>
      </c>
      <c r="AU150" s="23" t="s">
        <v>82</v>
      </c>
    </row>
    <row r="151" spans="2:65" s="11" customFormat="1">
      <c r="B151" s="207"/>
      <c r="C151" s="208"/>
      <c r="D151" s="204" t="s">
        <v>173</v>
      </c>
      <c r="E151" s="209" t="s">
        <v>21</v>
      </c>
      <c r="F151" s="210" t="s">
        <v>241</v>
      </c>
      <c r="G151" s="208"/>
      <c r="H151" s="211" t="s">
        <v>21</v>
      </c>
      <c r="I151" s="212"/>
      <c r="J151" s="208"/>
      <c r="K151" s="208"/>
      <c r="L151" s="213"/>
      <c r="M151" s="214"/>
      <c r="N151" s="215"/>
      <c r="O151" s="215"/>
      <c r="P151" s="215"/>
      <c r="Q151" s="215"/>
      <c r="R151" s="215"/>
      <c r="S151" s="215"/>
      <c r="T151" s="216"/>
      <c r="AT151" s="217" t="s">
        <v>173</v>
      </c>
      <c r="AU151" s="217" t="s">
        <v>82</v>
      </c>
      <c r="AV151" s="11" t="s">
        <v>80</v>
      </c>
      <c r="AW151" s="11" t="s">
        <v>36</v>
      </c>
      <c r="AX151" s="11" t="s">
        <v>72</v>
      </c>
      <c r="AY151" s="217" t="s">
        <v>162</v>
      </c>
    </row>
    <row r="152" spans="2:65" s="11" customFormat="1">
      <c r="B152" s="207"/>
      <c r="C152" s="208"/>
      <c r="D152" s="204" t="s">
        <v>173</v>
      </c>
      <c r="E152" s="209" t="s">
        <v>21</v>
      </c>
      <c r="F152" s="210" t="s">
        <v>228</v>
      </c>
      <c r="G152" s="208"/>
      <c r="H152" s="211" t="s">
        <v>21</v>
      </c>
      <c r="I152" s="212"/>
      <c r="J152" s="208"/>
      <c r="K152" s="208"/>
      <c r="L152" s="213"/>
      <c r="M152" s="214"/>
      <c r="N152" s="215"/>
      <c r="O152" s="215"/>
      <c r="P152" s="215"/>
      <c r="Q152" s="215"/>
      <c r="R152" s="215"/>
      <c r="S152" s="215"/>
      <c r="T152" s="216"/>
      <c r="AT152" s="217" t="s">
        <v>173</v>
      </c>
      <c r="AU152" s="217" t="s">
        <v>82</v>
      </c>
      <c r="AV152" s="11" t="s">
        <v>80</v>
      </c>
      <c r="AW152" s="11" t="s">
        <v>36</v>
      </c>
      <c r="AX152" s="11" t="s">
        <v>72</v>
      </c>
      <c r="AY152" s="217" t="s">
        <v>162</v>
      </c>
    </row>
    <row r="153" spans="2:65" s="12" customFormat="1">
      <c r="B153" s="218"/>
      <c r="C153" s="219"/>
      <c r="D153" s="204" t="s">
        <v>173</v>
      </c>
      <c r="E153" s="220" t="s">
        <v>21</v>
      </c>
      <c r="F153" s="221" t="s">
        <v>242</v>
      </c>
      <c r="G153" s="219"/>
      <c r="H153" s="222">
        <v>25.4</v>
      </c>
      <c r="I153" s="223"/>
      <c r="J153" s="219"/>
      <c r="K153" s="219"/>
      <c r="L153" s="224"/>
      <c r="M153" s="225"/>
      <c r="N153" s="226"/>
      <c r="O153" s="226"/>
      <c r="P153" s="226"/>
      <c r="Q153" s="226"/>
      <c r="R153" s="226"/>
      <c r="S153" s="226"/>
      <c r="T153" s="227"/>
      <c r="AT153" s="228" t="s">
        <v>173</v>
      </c>
      <c r="AU153" s="228" t="s">
        <v>82</v>
      </c>
      <c r="AV153" s="12" t="s">
        <v>82</v>
      </c>
      <c r="AW153" s="12" t="s">
        <v>36</v>
      </c>
      <c r="AX153" s="12" t="s">
        <v>72</v>
      </c>
      <c r="AY153" s="228" t="s">
        <v>162</v>
      </c>
    </row>
    <row r="154" spans="2:65" s="13" customFormat="1">
      <c r="B154" s="229"/>
      <c r="C154" s="230"/>
      <c r="D154" s="231" t="s">
        <v>173</v>
      </c>
      <c r="E154" s="232" t="s">
        <v>21</v>
      </c>
      <c r="F154" s="233" t="s">
        <v>177</v>
      </c>
      <c r="G154" s="230"/>
      <c r="H154" s="234">
        <v>25.4</v>
      </c>
      <c r="I154" s="235"/>
      <c r="J154" s="230"/>
      <c r="K154" s="230"/>
      <c r="L154" s="236"/>
      <c r="M154" s="237"/>
      <c r="N154" s="238"/>
      <c r="O154" s="238"/>
      <c r="P154" s="238"/>
      <c r="Q154" s="238"/>
      <c r="R154" s="238"/>
      <c r="S154" s="238"/>
      <c r="T154" s="239"/>
      <c r="AT154" s="240" t="s">
        <v>173</v>
      </c>
      <c r="AU154" s="240" t="s">
        <v>82</v>
      </c>
      <c r="AV154" s="13" t="s">
        <v>169</v>
      </c>
      <c r="AW154" s="13" t="s">
        <v>36</v>
      </c>
      <c r="AX154" s="13" t="s">
        <v>80</v>
      </c>
      <c r="AY154" s="240" t="s">
        <v>162</v>
      </c>
    </row>
    <row r="155" spans="2:65" s="1" customFormat="1" ht="28.9" customHeight="1">
      <c r="B155" s="40"/>
      <c r="C155" s="192" t="s">
        <v>243</v>
      </c>
      <c r="D155" s="192" t="s">
        <v>164</v>
      </c>
      <c r="E155" s="193" t="s">
        <v>244</v>
      </c>
      <c r="F155" s="194" t="s">
        <v>245</v>
      </c>
      <c r="G155" s="195" t="s">
        <v>167</v>
      </c>
      <c r="H155" s="196">
        <v>7.38</v>
      </c>
      <c r="I155" s="197"/>
      <c r="J155" s="198">
        <f>ROUND(I155*H155,2)</f>
        <v>0</v>
      </c>
      <c r="K155" s="194" t="s">
        <v>168</v>
      </c>
      <c r="L155" s="60"/>
      <c r="M155" s="199" t="s">
        <v>21</v>
      </c>
      <c r="N155" s="200" t="s">
        <v>43</v>
      </c>
      <c r="O155" s="41"/>
      <c r="P155" s="201">
        <f>O155*H155</f>
        <v>0</v>
      </c>
      <c r="Q155" s="201">
        <v>0</v>
      </c>
      <c r="R155" s="201">
        <f>Q155*H155</f>
        <v>0</v>
      </c>
      <c r="S155" s="201">
        <v>0</v>
      </c>
      <c r="T155" s="202">
        <f>S155*H155</f>
        <v>0</v>
      </c>
      <c r="AR155" s="23" t="s">
        <v>169</v>
      </c>
      <c r="AT155" s="23" t="s">
        <v>164</v>
      </c>
      <c r="AU155" s="23" t="s">
        <v>82</v>
      </c>
      <c r="AY155" s="23" t="s">
        <v>162</v>
      </c>
      <c r="BE155" s="203">
        <f>IF(N155="základní",J155,0)</f>
        <v>0</v>
      </c>
      <c r="BF155" s="203">
        <f>IF(N155="snížená",J155,0)</f>
        <v>0</v>
      </c>
      <c r="BG155" s="203">
        <f>IF(N155="zákl. přenesená",J155,0)</f>
        <v>0</v>
      </c>
      <c r="BH155" s="203">
        <f>IF(N155="sníž. přenesená",J155,0)</f>
        <v>0</v>
      </c>
      <c r="BI155" s="203">
        <f>IF(N155="nulová",J155,0)</f>
        <v>0</v>
      </c>
      <c r="BJ155" s="23" t="s">
        <v>80</v>
      </c>
      <c r="BK155" s="203">
        <f>ROUND(I155*H155,2)</f>
        <v>0</v>
      </c>
      <c r="BL155" s="23" t="s">
        <v>169</v>
      </c>
      <c r="BM155" s="23" t="s">
        <v>246</v>
      </c>
    </row>
    <row r="156" spans="2:65" s="1" customFormat="1" ht="108">
      <c r="B156" s="40"/>
      <c r="C156" s="62"/>
      <c r="D156" s="204" t="s">
        <v>171</v>
      </c>
      <c r="E156" s="62"/>
      <c r="F156" s="205" t="s">
        <v>247</v>
      </c>
      <c r="G156" s="62"/>
      <c r="H156" s="62"/>
      <c r="I156" s="162"/>
      <c r="J156" s="62"/>
      <c r="K156" s="62"/>
      <c r="L156" s="60"/>
      <c r="M156" s="206"/>
      <c r="N156" s="41"/>
      <c r="O156" s="41"/>
      <c r="P156" s="41"/>
      <c r="Q156" s="41"/>
      <c r="R156" s="41"/>
      <c r="S156" s="41"/>
      <c r="T156" s="77"/>
      <c r="AT156" s="23" t="s">
        <v>171</v>
      </c>
      <c r="AU156" s="23" t="s">
        <v>82</v>
      </c>
    </row>
    <row r="157" spans="2:65" s="11" customFormat="1">
      <c r="B157" s="207"/>
      <c r="C157" s="208"/>
      <c r="D157" s="204" t="s">
        <v>173</v>
      </c>
      <c r="E157" s="209" t="s">
        <v>21</v>
      </c>
      <c r="F157" s="210" t="s">
        <v>174</v>
      </c>
      <c r="G157" s="208"/>
      <c r="H157" s="211" t="s">
        <v>21</v>
      </c>
      <c r="I157" s="212"/>
      <c r="J157" s="208"/>
      <c r="K157" s="208"/>
      <c r="L157" s="213"/>
      <c r="M157" s="214"/>
      <c r="N157" s="215"/>
      <c r="O157" s="215"/>
      <c r="P157" s="215"/>
      <c r="Q157" s="215"/>
      <c r="R157" s="215"/>
      <c r="S157" s="215"/>
      <c r="T157" s="216"/>
      <c r="AT157" s="217" t="s">
        <v>173</v>
      </c>
      <c r="AU157" s="217" t="s">
        <v>82</v>
      </c>
      <c r="AV157" s="11" t="s">
        <v>80</v>
      </c>
      <c r="AW157" s="11" t="s">
        <v>36</v>
      </c>
      <c r="AX157" s="11" t="s">
        <v>72</v>
      </c>
      <c r="AY157" s="217" t="s">
        <v>162</v>
      </c>
    </row>
    <row r="158" spans="2:65" s="11" customFormat="1">
      <c r="B158" s="207"/>
      <c r="C158" s="208"/>
      <c r="D158" s="204" t="s">
        <v>173</v>
      </c>
      <c r="E158" s="209" t="s">
        <v>21</v>
      </c>
      <c r="F158" s="210" t="s">
        <v>248</v>
      </c>
      <c r="G158" s="208"/>
      <c r="H158" s="211" t="s">
        <v>21</v>
      </c>
      <c r="I158" s="212"/>
      <c r="J158" s="208"/>
      <c r="K158" s="208"/>
      <c r="L158" s="213"/>
      <c r="M158" s="214"/>
      <c r="N158" s="215"/>
      <c r="O158" s="215"/>
      <c r="P158" s="215"/>
      <c r="Q158" s="215"/>
      <c r="R158" s="215"/>
      <c r="S158" s="215"/>
      <c r="T158" s="216"/>
      <c r="AT158" s="217" t="s">
        <v>173</v>
      </c>
      <c r="AU158" s="217" t="s">
        <v>82</v>
      </c>
      <c r="AV158" s="11" t="s">
        <v>80</v>
      </c>
      <c r="AW158" s="11" t="s">
        <v>36</v>
      </c>
      <c r="AX158" s="11" t="s">
        <v>72</v>
      </c>
      <c r="AY158" s="217" t="s">
        <v>162</v>
      </c>
    </row>
    <row r="159" spans="2:65" s="12" customFormat="1">
      <c r="B159" s="218"/>
      <c r="C159" s="219"/>
      <c r="D159" s="204" t="s">
        <v>173</v>
      </c>
      <c r="E159" s="220" t="s">
        <v>21</v>
      </c>
      <c r="F159" s="221" t="s">
        <v>249</v>
      </c>
      <c r="G159" s="219"/>
      <c r="H159" s="222">
        <v>7.38</v>
      </c>
      <c r="I159" s="223"/>
      <c r="J159" s="219"/>
      <c r="K159" s="219"/>
      <c r="L159" s="224"/>
      <c r="M159" s="225"/>
      <c r="N159" s="226"/>
      <c r="O159" s="226"/>
      <c r="P159" s="226"/>
      <c r="Q159" s="226"/>
      <c r="R159" s="226"/>
      <c r="S159" s="226"/>
      <c r="T159" s="227"/>
      <c r="AT159" s="228" t="s">
        <v>173</v>
      </c>
      <c r="AU159" s="228" t="s">
        <v>82</v>
      </c>
      <c r="AV159" s="12" t="s">
        <v>82</v>
      </c>
      <c r="AW159" s="12" t="s">
        <v>36</v>
      </c>
      <c r="AX159" s="12" t="s">
        <v>72</v>
      </c>
      <c r="AY159" s="228" t="s">
        <v>162</v>
      </c>
    </row>
    <row r="160" spans="2:65" s="13" customFormat="1">
      <c r="B160" s="229"/>
      <c r="C160" s="230"/>
      <c r="D160" s="231" t="s">
        <v>173</v>
      </c>
      <c r="E160" s="232" t="s">
        <v>21</v>
      </c>
      <c r="F160" s="233" t="s">
        <v>177</v>
      </c>
      <c r="G160" s="230"/>
      <c r="H160" s="234">
        <v>7.38</v>
      </c>
      <c r="I160" s="235"/>
      <c r="J160" s="230"/>
      <c r="K160" s="230"/>
      <c r="L160" s="236"/>
      <c r="M160" s="237"/>
      <c r="N160" s="238"/>
      <c r="O160" s="238"/>
      <c r="P160" s="238"/>
      <c r="Q160" s="238"/>
      <c r="R160" s="238"/>
      <c r="S160" s="238"/>
      <c r="T160" s="239"/>
      <c r="AT160" s="240" t="s">
        <v>173</v>
      </c>
      <c r="AU160" s="240" t="s">
        <v>82</v>
      </c>
      <c r="AV160" s="13" t="s">
        <v>169</v>
      </c>
      <c r="AW160" s="13" t="s">
        <v>36</v>
      </c>
      <c r="AX160" s="13" t="s">
        <v>80</v>
      </c>
      <c r="AY160" s="240" t="s">
        <v>162</v>
      </c>
    </row>
    <row r="161" spans="2:65" s="1" customFormat="1" ht="40.15" customHeight="1">
      <c r="B161" s="40"/>
      <c r="C161" s="192" t="s">
        <v>250</v>
      </c>
      <c r="D161" s="192" t="s">
        <v>164</v>
      </c>
      <c r="E161" s="193" t="s">
        <v>251</v>
      </c>
      <c r="F161" s="194" t="s">
        <v>252</v>
      </c>
      <c r="G161" s="195" t="s">
        <v>167</v>
      </c>
      <c r="H161" s="196">
        <v>12.62</v>
      </c>
      <c r="I161" s="197"/>
      <c r="J161" s="198">
        <f>ROUND(I161*H161,2)</f>
        <v>0</v>
      </c>
      <c r="K161" s="194" t="s">
        <v>168</v>
      </c>
      <c r="L161" s="60"/>
      <c r="M161" s="199" t="s">
        <v>21</v>
      </c>
      <c r="N161" s="200" t="s">
        <v>43</v>
      </c>
      <c r="O161" s="41"/>
      <c r="P161" s="201">
        <f>O161*H161</f>
        <v>0</v>
      </c>
      <c r="Q161" s="201">
        <v>1.7049999999999999E-2</v>
      </c>
      <c r="R161" s="201">
        <f>Q161*H161</f>
        <v>0.21517099999999997</v>
      </c>
      <c r="S161" s="201">
        <v>0</v>
      </c>
      <c r="T161" s="202">
        <f>S161*H161</f>
        <v>0</v>
      </c>
      <c r="AR161" s="23" t="s">
        <v>169</v>
      </c>
      <c r="AT161" s="23" t="s">
        <v>164</v>
      </c>
      <c r="AU161" s="23" t="s">
        <v>82</v>
      </c>
      <c r="AY161" s="23" t="s">
        <v>162</v>
      </c>
      <c r="BE161" s="203">
        <f>IF(N161="základní",J161,0)</f>
        <v>0</v>
      </c>
      <c r="BF161" s="203">
        <f>IF(N161="snížená",J161,0)</f>
        <v>0</v>
      </c>
      <c r="BG161" s="203">
        <f>IF(N161="zákl. přenesená",J161,0)</f>
        <v>0</v>
      </c>
      <c r="BH161" s="203">
        <f>IF(N161="sníž. přenesená",J161,0)</f>
        <v>0</v>
      </c>
      <c r="BI161" s="203">
        <f>IF(N161="nulová",J161,0)</f>
        <v>0</v>
      </c>
      <c r="BJ161" s="23" t="s">
        <v>80</v>
      </c>
      <c r="BK161" s="203">
        <f>ROUND(I161*H161,2)</f>
        <v>0</v>
      </c>
      <c r="BL161" s="23" t="s">
        <v>169</v>
      </c>
      <c r="BM161" s="23" t="s">
        <v>253</v>
      </c>
    </row>
    <row r="162" spans="2:65" s="1" customFormat="1" ht="229.5">
      <c r="B162" s="40"/>
      <c r="C162" s="62"/>
      <c r="D162" s="204" t="s">
        <v>171</v>
      </c>
      <c r="E162" s="62"/>
      <c r="F162" s="205" t="s">
        <v>254</v>
      </c>
      <c r="G162" s="62"/>
      <c r="H162" s="62"/>
      <c r="I162" s="162"/>
      <c r="J162" s="62"/>
      <c r="K162" s="62"/>
      <c r="L162" s="60"/>
      <c r="M162" s="206"/>
      <c r="N162" s="41"/>
      <c r="O162" s="41"/>
      <c r="P162" s="41"/>
      <c r="Q162" s="41"/>
      <c r="R162" s="41"/>
      <c r="S162" s="41"/>
      <c r="T162" s="77"/>
      <c r="AT162" s="23" t="s">
        <v>171</v>
      </c>
      <c r="AU162" s="23" t="s">
        <v>82</v>
      </c>
    </row>
    <row r="163" spans="2:65" s="11" customFormat="1">
      <c r="B163" s="207"/>
      <c r="C163" s="208"/>
      <c r="D163" s="204" t="s">
        <v>173</v>
      </c>
      <c r="E163" s="209" t="s">
        <v>21</v>
      </c>
      <c r="F163" s="210" t="s">
        <v>174</v>
      </c>
      <c r="G163" s="208"/>
      <c r="H163" s="211" t="s">
        <v>21</v>
      </c>
      <c r="I163" s="212"/>
      <c r="J163" s="208"/>
      <c r="K163" s="208"/>
      <c r="L163" s="213"/>
      <c r="M163" s="214"/>
      <c r="N163" s="215"/>
      <c r="O163" s="215"/>
      <c r="P163" s="215"/>
      <c r="Q163" s="215"/>
      <c r="R163" s="215"/>
      <c r="S163" s="215"/>
      <c r="T163" s="216"/>
      <c r="AT163" s="217" t="s">
        <v>173</v>
      </c>
      <c r="AU163" s="217" t="s">
        <v>82</v>
      </c>
      <c r="AV163" s="11" t="s">
        <v>80</v>
      </c>
      <c r="AW163" s="11" t="s">
        <v>36</v>
      </c>
      <c r="AX163" s="11" t="s">
        <v>72</v>
      </c>
      <c r="AY163" s="217" t="s">
        <v>162</v>
      </c>
    </row>
    <row r="164" spans="2:65" s="11" customFormat="1">
      <c r="B164" s="207"/>
      <c r="C164" s="208"/>
      <c r="D164" s="204" t="s">
        <v>173</v>
      </c>
      <c r="E164" s="209" t="s">
        <v>21</v>
      </c>
      <c r="F164" s="210" t="s">
        <v>255</v>
      </c>
      <c r="G164" s="208"/>
      <c r="H164" s="211" t="s">
        <v>21</v>
      </c>
      <c r="I164" s="212"/>
      <c r="J164" s="208"/>
      <c r="K164" s="208"/>
      <c r="L164" s="213"/>
      <c r="M164" s="214"/>
      <c r="N164" s="215"/>
      <c r="O164" s="215"/>
      <c r="P164" s="215"/>
      <c r="Q164" s="215"/>
      <c r="R164" s="215"/>
      <c r="S164" s="215"/>
      <c r="T164" s="216"/>
      <c r="AT164" s="217" t="s">
        <v>173</v>
      </c>
      <c r="AU164" s="217" t="s">
        <v>82</v>
      </c>
      <c r="AV164" s="11" t="s">
        <v>80</v>
      </c>
      <c r="AW164" s="11" t="s">
        <v>36</v>
      </c>
      <c r="AX164" s="11" t="s">
        <v>72</v>
      </c>
      <c r="AY164" s="217" t="s">
        <v>162</v>
      </c>
    </row>
    <row r="165" spans="2:65" s="12" customFormat="1">
      <c r="B165" s="218"/>
      <c r="C165" s="219"/>
      <c r="D165" s="204" t="s">
        <v>173</v>
      </c>
      <c r="E165" s="220" t="s">
        <v>21</v>
      </c>
      <c r="F165" s="221" t="s">
        <v>256</v>
      </c>
      <c r="G165" s="219"/>
      <c r="H165" s="222">
        <v>12.62</v>
      </c>
      <c r="I165" s="223"/>
      <c r="J165" s="219"/>
      <c r="K165" s="219"/>
      <c r="L165" s="224"/>
      <c r="M165" s="225"/>
      <c r="N165" s="226"/>
      <c r="O165" s="226"/>
      <c r="P165" s="226"/>
      <c r="Q165" s="226"/>
      <c r="R165" s="226"/>
      <c r="S165" s="226"/>
      <c r="T165" s="227"/>
      <c r="AT165" s="228" t="s">
        <v>173</v>
      </c>
      <c r="AU165" s="228" t="s">
        <v>82</v>
      </c>
      <c r="AV165" s="12" t="s">
        <v>82</v>
      </c>
      <c r="AW165" s="12" t="s">
        <v>36</v>
      </c>
      <c r="AX165" s="12" t="s">
        <v>72</v>
      </c>
      <c r="AY165" s="228" t="s">
        <v>162</v>
      </c>
    </row>
    <row r="166" spans="2:65" s="13" customFormat="1">
      <c r="B166" s="229"/>
      <c r="C166" s="230"/>
      <c r="D166" s="231" t="s">
        <v>173</v>
      </c>
      <c r="E166" s="232" t="s">
        <v>21</v>
      </c>
      <c r="F166" s="233" t="s">
        <v>177</v>
      </c>
      <c r="G166" s="230"/>
      <c r="H166" s="234">
        <v>12.62</v>
      </c>
      <c r="I166" s="235"/>
      <c r="J166" s="230"/>
      <c r="K166" s="230"/>
      <c r="L166" s="236"/>
      <c r="M166" s="237"/>
      <c r="N166" s="238"/>
      <c r="O166" s="238"/>
      <c r="P166" s="238"/>
      <c r="Q166" s="238"/>
      <c r="R166" s="238"/>
      <c r="S166" s="238"/>
      <c r="T166" s="239"/>
      <c r="AT166" s="240" t="s">
        <v>173</v>
      </c>
      <c r="AU166" s="240" t="s">
        <v>82</v>
      </c>
      <c r="AV166" s="13" t="s">
        <v>169</v>
      </c>
      <c r="AW166" s="13" t="s">
        <v>36</v>
      </c>
      <c r="AX166" s="13" t="s">
        <v>80</v>
      </c>
      <c r="AY166" s="240" t="s">
        <v>162</v>
      </c>
    </row>
    <row r="167" spans="2:65" s="1" customFormat="1" ht="28.9" customHeight="1">
      <c r="B167" s="40"/>
      <c r="C167" s="192" t="s">
        <v>257</v>
      </c>
      <c r="D167" s="192" t="s">
        <v>164</v>
      </c>
      <c r="E167" s="193" t="s">
        <v>258</v>
      </c>
      <c r="F167" s="194" t="s">
        <v>259</v>
      </c>
      <c r="G167" s="195" t="s">
        <v>260</v>
      </c>
      <c r="H167" s="196">
        <v>19</v>
      </c>
      <c r="I167" s="197"/>
      <c r="J167" s="198">
        <f>ROUND(I167*H167,2)</f>
        <v>0</v>
      </c>
      <c r="K167" s="194" t="s">
        <v>168</v>
      </c>
      <c r="L167" s="60"/>
      <c r="M167" s="199" t="s">
        <v>21</v>
      </c>
      <c r="N167" s="200" t="s">
        <v>43</v>
      </c>
      <c r="O167" s="41"/>
      <c r="P167" s="201">
        <f>O167*H167</f>
        <v>0</v>
      </c>
      <c r="Q167" s="201">
        <v>6.9999999999999999E-4</v>
      </c>
      <c r="R167" s="201">
        <f>Q167*H167</f>
        <v>1.3299999999999999E-2</v>
      </c>
      <c r="S167" s="201">
        <v>0</v>
      </c>
      <c r="T167" s="202">
        <f>S167*H167</f>
        <v>0</v>
      </c>
      <c r="AR167" s="23" t="s">
        <v>169</v>
      </c>
      <c r="AT167" s="23" t="s">
        <v>164</v>
      </c>
      <c r="AU167" s="23" t="s">
        <v>82</v>
      </c>
      <c r="AY167" s="23" t="s">
        <v>162</v>
      </c>
      <c r="BE167" s="203">
        <f>IF(N167="základní",J167,0)</f>
        <v>0</v>
      </c>
      <c r="BF167" s="203">
        <f>IF(N167="snížená",J167,0)</f>
        <v>0</v>
      </c>
      <c r="BG167" s="203">
        <f>IF(N167="zákl. přenesená",J167,0)</f>
        <v>0</v>
      </c>
      <c r="BH167" s="203">
        <f>IF(N167="sníž. přenesená",J167,0)</f>
        <v>0</v>
      </c>
      <c r="BI167" s="203">
        <f>IF(N167="nulová",J167,0)</f>
        <v>0</v>
      </c>
      <c r="BJ167" s="23" t="s">
        <v>80</v>
      </c>
      <c r="BK167" s="203">
        <f>ROUND(I167*H167,2)</f>
        <v>0</v>
      </c>
      <c r="BL167" s="23" t="s">
        <v>169</v>
      </c>
      <c r="BM167" s="23" t="s">
        <v>261</v>
      </c>
    </row>
    <row r="168" spans="2:65" s="1" customFormat="1" ht="81">
      <c r="B168" s="40"/>
      <c r="C168" s="62"/>
      <c r="D168" s="204" t="s">
        <v>171</v>
      </c>
      <c r="E168" s="62"/>
      <c r="F168" s="205" t="s">
        <v>262</v>
      </c>
      <c r="G168" s="62"/>
      <c r="H168" s="62"/>
      <c r="I168" s="162"/>
      <c r="J168" s="62"/>
      <c r="K168" s="62"/>
      <c r="L168" s="60"/>
      <c r="M168" s="206"/>
      <c r="N168" s="41"/>
      <c r="O168" s="41"/>
      <c r="P168" s="41"/>
      <c r="Q168" s="41"/>
      <c r="R168" s="41"/>
      <c r="S168" s="41"/>
      <c r="T168" s="77"/>
      <c r="AT168" s="23" t="s">
        <v>171</v>
      </c>
      <c r="AU168" s="23" t="s">
        <v>82</v>
      </c>
    </row>
    <row r="169" spans="2:65" s="11" customFormat="1">
      <c r="B169" s="207"/>
      <c r="C169" s="208"/>
      <c r="D169" s="204" t="s">
        <v>173</v>
      </c>
      <c r="E169" s="209" t="s">
        <v>21</v>
      </c>
      <c r="F169" s="210" t="s">
        <v>174</v>
      </c>
      <c r="G169" s="208"/>
      <c r="H169" s="211" t="s">
        <v>21</v>
      </c>
      <c r="I169" s="212"/>
      <c r="J169" s="208"/>
      <c r="K169" s="208"/>
      <c r="L169" s="213"/>
      <c r="M169" s="214"/>
      <c r="N169" s="215"/>
      <c r="O169" s="215"/>
      <c r="P169" s="215"/>
      <c r="Q169" s="215"/>
      <c r="R169" s="215"/>
      <c r="S169" s="215"/>
      <c r="T169" s="216"/>
      <c r="AT169" s="217" t="s">
        <v>173</v>
      </c>
      <c r="AU169" s="217" t="s">
        <v>82</v>
      </c>
      <c r="AV169" s="11" t="s">
        <v>80</v>
      </c>
      <c r="AW169" s="11" t="s">
        <v>36</v>
      </c>
      <c r="AX169" s="11" t="s">
        <v>72</v>
      </c>
      <c r="AY169" s="217" t="s">
        <v>162</v>
      </c>
    </row>
    <row r="170" spans="2:65" s="12" customFormat="1">
      <c r="B170" s="218"/>
      <c r="C170" s="219"/>
      <c r="D170" s="204" t="s">
        <v>173</v>
      </c>
      <c r="E170" s="220" t="s">
        <v>21</v>
      </c>
      <c r="F170" s="221" t="s">
        <v>176</v>
      </c>
      <c r="G170" s="219"/>
      <c r="H170" s="222">
        <v>19</v>
      </c>
      <c r="I170" s="223"/>
      <c r="J170" s="219"/>
      <c r="K170" s="219"/>
      <c r="L170" s="224"/>
      <c r="M170" s="225"/>
      <c r="N170" s="226"/>
      <c r="O170" s="226"/>
      <c r="P170" s="226"/>
      <c r="Q170" s="226"/>
      <c r="R170" s="226"/>
      <c r="S170" s="226"/>
      <c r="T170" s="227"/>
      <c r="AT170" s="228" t="s">
        <v>173</v>
      </c>
      <c r="AU170" s="228" t="s">
        <v>82</v>
      </c>
      <c r="AV170" s="12" t="s">
        <v>82</v>
      </c>
      <c r="AW170" s="12" t="s">
        <v>36</v>
      </c>
      <c r="AX170" s="12" t="s">
        <v>72</v>
      </c>
      <c r="AY170" s="228" t="s">
        <v>162</v>
      </c>
    </row>
    <row r="171" spans="2:65" s="13" customFormat="1">
      <c r="B171" s="229"/>
      <c r="C171" s="230"/>
      <c r="D171" s="231" t="s">
        <v>173</v>
      </c>
      <c r="E171" s="232" t="s">
        <v>21</v>
      </c>
      <c r="F171" s="233" t="s">
        <v>177</v>
      </c>
      <c r="G171" s="230"/>
      <c r="H171" s="234">
        <v>19</v>
      </c>
      <c r="I171" s="235"/>
      <c r="J171" s="230"/>
      <c r="K171" s="230"/>
      <c r="L171" s="236"/>
      <c r="M171" s="237"/>
      <c r="N171" s="238"/>
      <c r="O171" s="238"/>
      <c r="P171" s="238"/>
      <c r="Q171" s="238"/>
      <c r="R171" s="238"/>
      <c r="S171" s="238"/>
      <c r="T171" s="239"/>
      <c r="AT171" s="240" t="s">
        <v>173</v>
      </c>
      <c r="AU171" s="240" t="s">
        <v>82</v>
      </c>
      <c r="AV171" s="13" t="s">
        <v>169</v>
      </c>
      <c r="AW171" s="13" t="s">
        <v>36</v>
      </c>
      <c r="AX171" s="13" t="s">
        <v>80</v>
      </c>
      <c r="AY171" s="240" t="s">
        <v>162</v>
      </c>
    </row>
    <row r="172" spans="2:65" s="1" customFormat="1" ht="28.9" customHeight="1">
      <c r="B172" s="40"/>
      <c r="C172" s="192" t="s">
        <v>263</v>
      </c>
      <c r="D172" s="192" t="s">
        <v>164</v>
      </c>
      <c r="E172" s="193" t="s">
        <v>264</v>
      </c>
      <c r="F172" s="194" t="s">
        <v>265</v>
      </c>
      <c r="G172" s="195" t="s">
        <v>260</v>
      </c>
      <c r="H172" s="196">
        <v>19</v>
      </c>
      <c r="I172" s="197"/>
      <c r="J172" s="198">
        <f>ROUND(I172*H172,2)</f>
        <v>0</v>
      </c>
      <c r="K172" s="194" t="s">
        <v>168</v>
      </c>
      <c r="L172" s="60"/>
      <c r="M172" s="199" t="s">
        <v>21</v>
      </c>
      <c r="N172" s="200" t="s">
        <v>43</v>
      </c>
      <c r="O172" s="41"/>
      <c r="P172" s="201">
        <f>O172*H172</f>
        <v>0</v>
      </c>
      <c r="Q172" s="201">
        <v>0</v>
      </c>
      <c r="R172" s="201">
        <f>Q172*H172</f>
        <v>0</v>
      </c>
      <c r="S172" s="201">
        <v>0</v>
      </c>
      <c r="T172" s="202">
        <f>S172*H172</f>
        <v>0</v>
      </c>
      <c r="AR172" s="23" t="s">
        <v>169</v>
      </c>
      <c r="AT172" s="23" t="s">
        <v>164</v>
      </c>
      <c r="AU172" s="23" t="s">
        <v>82</v>
      </c>
      <c r="AY172" s="23" t="s">
        <v>162</v>
      </c>
      <c r="BE172" s="203">
        <f>IF(N172="základní",J172,0)</f>
        <v>0</v>
      </c>
      <c r="BF172" s="203">
        <f>IF(N172="snížená",J172,0)</f>
        <v>0</v>
      </c>
      <c r="BG172" s="203">
        <f>IF(N172="zákl. přenesená",J172,0)</f>
        <v>0</v>
      </c>
      <c r="BH172" s="203">
        <f>IF(N172="sníž. přenesená",J172,0)</f>
        <v>0</v>
      </c>
      <c r="BI172" s="203">
        <f>IF(N172="nulová",J172,0)</f>
        <v>0</v>
      </c>
      <c r="BJ172" s="23" t="s">
        <v>80</v>
      </c>
      <c r="BK172" s="203">
        <f>ROUND(I172*H172,2)</f>
        <v>0</v>
      </c>
      <c r="BL172" s="23" t="s">
        <v>169</v>
      </c>
      <c r="BM172" s="23" t="s">
        <v>266</v>
      </c>
    </row>
    <row r="173" spans="2:65" s="11" customFormat="1">
      <c r="B173" s="207"/>
      <c r="C173" s="208"/>
      <c r="D173" s="204" t="s">
        <v>173</v>
      </c>
      <c r="E173" s="209" t="s">
        <v>21</v>
      </c>
      <c r="F173" s="210" t="s">
        <v>174</v>
      </c>
      <c r="G173" s="208"/>
      <c r="H173" s="211" t="s">
        <v>21</v>
      </c>
      <c r="I173" s="212"/>
      <c r="J173" s="208"/>
      <c r="K173" s="208"/>
      <c r="L173" s="213"/>
      <c r="M173" s="214"/>
      <c r="N173" s="215"/>
      <c r="O173" s="215"/>
      <c r="P173" s="215"/>
      <c r="Q173" s="215"/>
      <c r="R173" s="215"/>
      <c r="S173" s="215"/>
      <c r="T173" s="216"/>
      <c r="AT173" s="217" t="s">
        <v>173</v>
      </c>
      <c r="AU173" s="217" t="s">
        <v>82</v>
      </c>
      <c r="AV173" s="11" t="s">
        <v>80</v>
      </c>
      <c r="AW173" s="11" t="s">
        <v>36</v>
      </c>
      <c r="AX173" s="11" t="s">
        <v>72</v>
      </c>
      <c r="AY173" s="217" t="s">
        <v>162</v>
      </c>
    </row>
    <row r="174" spans="2:65" s="12" customFormat="1">
      <c r="B174" s="218"/>
      <c r="C174" s="219"/>
      <c r="D174" s="204" t="s">
        <v>173</v>
      </c>
      <c r="E174" s="220" t="s">
        <v>21</v>
      </c>
      <c r="F174" s="221" t="s">
        <v>176</v>
      </c>
      <c r="G174" s="219"/>
      <c r="H174" s="222">
        <v>19</v>
      </c>
      <c r="I174" s="223"/>
      <c r="J174" s="219"/>
      <c r="K174" s="219"/>
      <c r="L174" s="224"/>
      <c r="M174" s="225"/>
      <c r="N174" s="226"/>
      <c r="O174" s="226"/>
      <c r="P174" s="226"/>
      <c r="Q174" s="226"/>
      <c r="R174" s="226"/>
      <c r="S174" s="226"/>
      <c r="T174" s="227"/>
      <c r="AT174" s="228" t="s">
        <v>173</v>
      </c>
      <c r="AU174" s="228" t="s">
        <v>82</v>
      </c>
      <c r="AV174" s="12" t="s">
        <v>82</v>
      </c>
      <c r="AW174" s="12" t="s">
        <v>36</v>
      </c>
      <c r="AX174" s="12" t="s">
        <v>72</v>
      </c>
      <c r="AY174" s="228" t="s">
        <v>162</v>
      </c>
    </row>
    <row r="175" spans="2:65" s="13" customFormat="1">
      <c r="B175" s="229"/>
      <c r="C175" s="230"/>
      <c r="D175" s="231" t="s">
        <v>173</v>
      </c>
      <c r="E175" s="232" t="s">
        <v>21</v>
      </c>
      <c r="F175" s="233" t="s">
        <v>177</v>
      </c>
      <c r="G175" s="230"/>
      <c r="H175" s="234">
        <v>19</v>
      </c>
      <c r="I175" s="235"/>
      <c r="J175" s="230"/>
      <c r="K175" s="230"/>
      <c r="L175" s="236"/>
      <c r="M175" s="237"/>
      <c r="N175" s="238"/>
      <c r="O175" s="238"/>
      <c r="P175" s="238"/>
      <c r="Q175" s="238"/>
      <c r="R175" s="238"/>
      <c r="S175" s="238"/>
      <c r="T175" s="239"/>
      <c r="AT175" s="240" t="s">
        <v>173</v>
      </c>
      <c r="AU175" s="240" t="s">
        <v>82</v>
      </c>
      <c r="AV175" s="13" t="s">
        <v>169</v>
      </c>
      <c r="AW175" s="13" t="s">
        <v>36</v>
      </c>
      <c r="AX175" s="13" t="s">
        <v>80</v>
      </c>
      <c r="AY175" s="240" t="s">
        <v>162</v>
      </c>
    </row>
    <row r="176" spans="2:65" s="1" customFormat="1" ht="28.9" customHeight="1">
      <c r="B176" s="40"/>
      <c r="C176" s="192" t="s">
        <v>10</v>
      </c>
      <c r="D176" s="192" t="s">
        <v>164</v>
      </c>
      <c r="E176" s="193" t="s">
        <v>267</v>
      </c>
      <c r="F176" s="194" t="s">
        <v>268</v>
      </c>
      <c r="G176" s="195" t="s">
        <v>260</v>
      </c>
      <c r="H176" s="196">
        <v>19</v>
      </c>
      <c r="I176" s="197"/>
      <c r="J176" s="198">
        <f>ROUND(I176*H176,2)</f>
        <v>0</v>
      </c>
      <c r="K176" s="194" t="s">
        <v>168</v>
      </c>
      <c r="L176" s="60"/>
      <c r="M176" s="199" t="s">
        <v>21</v>
      </c>
      <c r="N176" s="200" t="s">
        <v>43</v>
      </c>
      <c r="O176" s="41"/>
      <c r="P176" s="201">
        <f>O176*H176</f>
        <v>0</v>
      </c>
      <c r="Q176" s="201">
        <v>7.9000000000000001E-4</v>
      </c>
      <c r="R176" s="201">
        <f>Q176*H176</f>
        <v>1.5010000000000001E-2</v>
      </c>
      <c r="S176" s="201">
        <v>0</v>
      </c>
      <c r="T176" s="202">
        <f>S176*H176</f>
        <v>0</v>
      </c>
      <c r="AR176" s="23" t="s">
        <v>169</v>
      </c>
      <c r="AT176" s="23" t="s">
        <v>164</v>
      </c>
      <c r="AU176" s="23" t="s">
        <v>82</v>
      </c>
      <c r="AY176" s="23" t="s">
        <v>162</v>
      </c>
      <c r="BE176" s="203">
        <f>IF(N176="základní",J176,0)</f>
        <v>0</v>
      </c>
      <c r="BF176" s="203">
        <f>IF(N176="snížená",J176,0)</f>
        <v>0</v>
      </c>
      <c r="BG176" s="203">
        <f>IF(N176="zákl. přenesená",J176,0)</f>
        <v>0</v>
      </c>
      <c r="BH176" s="203">
        <f>IF(N176="sníž. přenesená",J176,0)</f>
        <v>0</v>
      </c>
      <c r="BI176" s="203">
        <f>IF(N176="nulová",J176,0)</f>
        <v>0</v>
      </c>
      <c r="BJ176" s="23" t="s">
        <v>80</v>
      </c>
      <c r="BK176" s="203">
        <f>ROUND(I176*H176,2)</f>
        <v>0</v>
      </c>
      <c r="BL176" s="23" t="s">
        <v>169</v>
      </c>
      <c r="BM176" s="23" t="s">
        <v>269</v>
      </c>
    </row>
    <row r="177" spans="2:65" s="1" customFormat="1" ht="40.5">
      <c r="B177" s="40"/>
      <c r="C177" s="62"/>
      <c r="D177" s="204" t="s">
        <v>171</v>
      </c>
      <c r="E177" s="62"/>
      <c r="F177" s="205" t="s">
        <v>270</v>
      </c>
      <c r="G177" s="62"/>
      <c r="H177" s="62"/>
      <c r="I177" s="162"/>
      <c r="J177" s="62"/>
      <c r="K177" s="62"/>
      <c r="L177" s="60"/>
      <c r="M177" s="206"/>
      <c r="N177" s="41"/>
      <c r="O177" s="41"/>
      <c r="P177" s="41"/>
      <c r="Q177" s="41"/>
      <c r="R177" s="41"/>
      <c r="S177" s="41"/>
      <c r="T177" s="77"/>
      <c r="AT177" s="23" t="s">
        <v>171</v>
      </c>
      <c r="AU177" s="23" t="s">
        <v>82</v>
      </c>
    </row>
    <row r="178" spans="2:65" s="11" customFormat="1">
      <c r="B178" s="207"/>
      <c r="C178" s="208"/>
      <c r="D178" s="204" t="s">
        <v>173</v>
      </c>
      <c r="E178" s="209" t="s">
        <v>21</v>
      </c>
      <c r="F178" s="210" t="s">
        <v>174</v>
      </c>
      <c r="G178" s="208"/>
      <c r="H178" s="211" t="s">
        <v>21</v>
      </c>
      <c r="I178" s="212"/>
      <c r="J178" s="208"/>
      <c r="K178" s="208"/>
      <c r="L178" s="213"/>
      <c r="M178" s="214"/>
      <c r="N178" s="215"/>
      <c r="O178" s="215"/>
      <c r="P178" s="215"/>
      <c r="Q178" s="215"/>
      <c r="R178" s="215"/>
      <c r="S178" s="215"/>
      <c r="T178" s="216"/>
      <c r="AT178" s="217" t="s">
        <v>173</v>
      </c>
      <c r="AU178" s="217" t="s">
        <v>82</v>
      </c>
      <c r="AV178" s="11" t="s">
        <v>80</v>
      </c>
      <c r="AW178" s="11" t="s">
        <v>36</v>
      </c>
      <c r="AX178" s="11" t="s">
        <v>72</v>
      </c>
      <c r="AY178" s="217" t="s">
        <v>162</v>
      </c>
    </row>
    <row r="179" spans="2:65" s="12" customFormat="1">
      <c r="B179" s="218"/>
      <c r="C179" s="219"/>
      <c r="D179" s="204" t="s">
        <v>173</v>
      </c>
      <c r="E179" s="220" t="s">
        <v>21</v>
      </c>
      <c r="F179" s="221" t="s">
        <v>176</v>
      </c>
      <c r="G179" s="219"/>
      <c r="H179" s="222">
        <v>19</v>
      </c>
      <c r="I179" s="223"/>
      <c r="J179" s="219"/>
      <c r="K179" s="219"/>
      <c r="L179" s="224"/>
      <c r="M179" s="225"/>
      <c r="N179" s="226"/>
      <c r="O179" s="226"/>
      <c r="P179" s="226"/>
      <c r="Q179" s="226"/>
      <c r="R179" s="226"/>
      <c r="S179" s="226"/>
      <c r="T179" s="227"/>
      <c r="AT179" s="228" t="s">
        <v>173</v>
      </c>
      <c r="AU179" s="228" t="s">
        <v>82</v>
      </c>
      <c r="AV179" s="12" t="s">
        <v>82</v>
      </c>
      <c r="AW179" s="12" t="s">
        <v>36</v>
      </c>
      <c r="AX179" s="12" t="s">
        <v>72</v>
      </c>
      <c r="AY179" s="228" t="s">
        <v>162</v>
      </c>
    </row>
    <row r="180" spans="2:65" s="13" customFormat="1">
      <c r="B180" s="229"/>
      <c r="C180" s="230"/>
      <c r="D180" s="231" t="s">
        <v>173</v>
      </c>
      <c r="E180" s="232" t="s">
        <v>21</v>
      </c>
      <c r="F180" s="233" t="s">
        <v>177</v>
      </c>
      <c r="G180" s="230"/>
      <c r="H180" s="234">
        <v>19</v>
      </c>
      <c r="I180" s="235"/>
      <c r="J180" s="230"/>
      <c r="K180" s="230"/>
      <c r="L180" s="236"/>
      <c r="M180" s="237"/>
      <c r="N180" s="238"/>
      <c r="O180" s="238"/>
      <c r="P180" s="238"/>
      <c r="Q180" s="238"/>
      <c r="R180" s="238"/>
      <c r="S180" s="238"/>
      <c r="T180" s="239"/>
      <c r="AT180" s="240" t="s">
        <v>173</v>
      </c>
      <c r="AU180" s="240" t="s">
        <v>82</v>
      </c>
      <c r="AV180" s="13" t="s">
        <v>169</v>
      </c>
      <c r="AW180" s="13" t="s">
        <v>36</v>
      </c>
      <c r="AX180" s="13" t="s">
        <v>80</v>
      </c>
      <c r="AY180" s="240" t="s">
        <v>162</v>
      </c>
    </row>
    <row r="181" spans="2:65" s="1" customFormat="1" ht="28.9" customHeight="1">
      <c r="B181" s="40"/>
      <c r="C181" s="192" t="s">
        <v>271</v>
      </c>
      <c r="D181" s="192" t="s">
        <v>164</v>
      </c>
      <c r="E181" s="193" t="s">
        <v>272</v>
      </c>
      <c r="F181" s="194" t="s">
        <v>273</v>
      </c>
      <c r="G181" s="195" t="s">
        <v>260</v>
      </c>
      <c r="H181" s="196">
        <v>19</v>
      </c>
      <c r="I181" s="197"/>
      <c r="J181" s="198">
        <f>ROUND(I181*H181,2)</f>
        <v>0</v>
      </c>
      <c r="K181" s="194" t="s">
        <v>168</v>
      </c>
      <c r="L181" s="60"/>
      <c r="M181" s="199" t="s">
        <v>21</v>
      </c>
      <c r="N181" s="200" t="s">
        <v>43</v>
      </c>
      <c r="O181" s="41"/>
      <c r="P181" s="201">
        <f>O181*H181</f>
        <v>0</v>
      </c>
      <c r="Q181" s="201">
        <v>0</v>
      </c>
      <c r="R181" s="201">
        <f>Q181*H181</f>
        <v>0</v>
      </c>
      <c r="S181" s="201">
        <v>0</v>
      </c>
      <c r="T181" s="202">
        <f>S181*H181</f>
        <v>0</v>
      </c>
      <c r="AR181" s="23" t="s">
        <v>169</v>
      </c>
      <c r="AT181" s="23" t="s">
        <v>164</v>
      </c>
      <c r="AU181" s="23" t="s">
        <v>82</v>
      </c>
      <c r="AY181" s="23" t="s">
        <v>162</v>
      </c>
      <c r="BE181" s="203">
        <f>IF(N181="základní",J181,0)</f>
        <v>0</v>
      </c>
      <c r="BF181" s="203">
        <f>IF(N181="snížená",J181,0)</f>
        <v>0</v>
      </c>
      <c r="BG181" s="203">
        <f>IF(N181="zákl. přenesená",J181,0)</f>
        <v>0</v>
      </c>
      <c r="BH181" s="203">
        <f>IF(N181="sníž. přenesená",J181,0)</f>
        <v>0</v>
      </c>
      <c r="BI181" s="203">
        <f>IF(N181="nulová",J181,0)</f>
        <v>0</v>
      </c>
      <c r="BJ181" s="23" t="s">
        <v>80</v>
      </c>
      <c r="BK181" s="203">
        <f>ROUND(I181*H181,2)</f>
        <v>0</v>
      </c>
      <c r="BL181" s="23" t="s">
        <v>169</v>
      </c>
      <c r="BM181" s="23" t="s">
        <v>274</v>
      </c>
    </row>
    <row r="182" spans="2:65" s="11" customFormat="1">
      <c r="B182" s="207"/>
      <c r="C182" s="208"/>
      <c r="D182" s="204" t="s">
        <v>173</v>
      </c>
      <c r="E182" s="209" t="s">
        <v>21</v>
      </c>
      <c r="F182" s="210" t="s">
        <v>174</v>
      </c>
      <c r="G182" s="208"/>
      <c r="H182" s="211" t="s">
        <v>21</v>
      </c>
      <c r="I182" s="212"/>
      <c r="J182" s="208"/>
      <c r="K182" s="208"/>
      <c r="L182" s="213"/>
      <c r="M182" s="214"/>
      <c r="N182" s="215"/>
      <c r="O182" s="215"/>
      <c r="P182" s="215"/>
      <c r="Q182" s="215"/>
      <c r="R182" s="215"/>
      <c r="S182" s="215"/>
      <c r="T182" s="216"/>
      <c r="AT182" s="217" t="s">
        <v>173</v>
      </c>
      <c r="AU182" s="217" t="s">
        <v>82</v>
      </c>
      <c r="AV182" s="11" t="s">
        <v>80</v>
      </c>
      <c r="AW182" s="11" t="s">
        <v>36</v>
      </c>
      <c r="AX182" s="11" t="s">
        <v>72</v>
      </c>
      <c r="AY182" s="217" t="s">
        <v>162</v>
      </c>
    </row>
    <row r="183" spans="2:65" s="12" customFormat="1">
      <c r="B183" s="218"/>
      <c r="C183" s="219"/>
      <c r="D183" s="204" t="s">
        <v>173</v>
      </c>
      <c r="E183" s="220" t="s">
        <v>21</v>
      </c>
      <c r="F183" s="221" t="s">
        <v>176</v>
      </c>
      <c r="G183" s="219"/>
      <c r="H183" s="222">
        <v>19</v>
      </c>
      <c r="I183" s="223"/>
      <c r="J183" s="219"/>
      <c r="K183" s="219"/>
      <c r="L183" s="224"/>
      <c r="M183" s="225"/>
      <c r="N183" s="226"/>
      <c r="O183" s="226"/>
      <c r="P183" s="226"/>
      <c r="Q183" s="226"/>
      <c r="R183" s="226"/>
      <c r="S183" s="226"/>
      <c r="T183" s="227"/>
      <c r="AT183" s="228" t="s">
        <v>173</v>
      </c>
      <c r="AU183" s="228" t="s">
        <v>82</v>
      </c>
      <c r="AV183" s="12" t="s">
        <v>82</v>
      </c>
      <c r="AW183" s="12" t="s">
        <v>36</v>
      </c>
      <c r="AX183" s="12" t="s">
        <v>72</v>
      </c>
      <c r="AY183" s="228" t="s">
        <v>162</v>
      </c>
    </row>
    <row r="184" spans="2:65" s="13" customFormat="1">
      <c r="B184" s="229"/>
      <c r="C184" s="230"/>
      <c r="D184" s="231" t="s">
        <v>173</v>
      </c>
      <c r="E184" s="232" t="s">
        <v>21</v>
      </c>
      <c r="F184" s="233" t="s">
        <v>177</v>
      </c>
      <c r="G184" s="230"/>
      <c r="H184" s="234">
        <v>19</v>
      </c>
      <c r="I184" s="235"/>
      <c r="J184" s="230"/>
      <c r="K184" s="230"/>
      <c r="L184" s="236"/>
      <c r="M184" s="237"/>
      <c r="N184" s="238"/>
      <c r="O184" s="238"/>
      <c r="P184" s="238"/>
      <c r="Q184" s="238"/>
      <c r="R184" s="238"/>
      <c r="S184" s="238"/>
      <c r="T184" s="239"/>
      <c r="AT184" s="240" t="s">
        <v>173</v>
      </c>
      <c r="AU184" s="240" t="s">
        <v>82</v>
      </c>
      <c r="AV184" s="13" t="s">
        <v>169</v>
      </c>
      <c r="AW184" s="13" t="s">
        <v>36</v>
      </c>
      <c r="AX184" s="13" t="s">
        <v>80</v>
      </c>
      <c r="AY184" s="240" t="s">
        <v>162</v>
      </c>
    </row>
    <row r="185" spans="2:65" s="1" customFormat="1" ht="28.9" customHeight="1">
      <c r="B185" s="40"/>
      <c r="C185" s="192" t="s">
        <v>275</v>
      </c>
      <c r="D185" s="192" t="s">
        <v>164</v>
      </c>
      <c r="E185" s="193" t="s">
        <v>276</v>
      </c>
      <c r="F185" s="194" t="s">
        <v>277</v>
      </c>
      <c r="G185" s="195" t="s">
        <v>278</v>
      </c>
      <c r="H185" s="196">
        <v>360</v>
      </c>
      <c r="I185" s="197"/>
      <c r="J185" s="198">
        <f>ROUND(I185*H185,2)</f>
        <v>0</v>
      </c>
      <c r="K185" s="194" t="s">
        <v>168</v>
      </c>
      <c r="L185" s="60"/>
      <c r="M185" s="199" t="s">
        <v>21</v>
      </c>
      <c r="N185" s="200" t="s">
        <v>43</v>
      </c>
      <c r="O185" s="41"/>
      <c r="P185" s="201">
        <f>O185*H185</f>
        <v>0</v>
      </c>
      <c r="Q185" s="201">
        <v>1.7149999999999999E-2</v>
      </c>
      <c r="R185" s="201">
        <f>Q185*H185</f>
        <v>6.1739999999999995</v>
      </c>
      <c r="S185" s="201">
        <v>0</v>
      </c>
      <c r="T185" s="202">
        <f>S185*H185</f>
        <v>0</v>
      </c>
      <c r="AR185" s="23" t="s">
        <v>169</v>
      </c>
      <c r="AT185" s="23" t="s">
        <v>164</v>
      </c>
      <c r="AU185" s="23" t="s">
        <v>82</v>
      </c>
      <c r="AY185" s="23" t="s">
        <v>162</v>
      </c>
      <c r="BE185" s="203">
        <f>IF(N185="základní",J185,0)</f>
        <v>0</v>
      </c>
      <c r="BF185" s="203">
        <f>IF(N185="snížená",J185,0)</f>
        <v>0</v>
      </c>
      <c r="BG185" s="203">
        <f>IF(N185="zákl. přenesená",J185,0)</f>
        <v>0</v>
      </c>
      <c r="BH185" s="203">
        <f>IF(N185="sníž. přenesená",J185,0)</f>
        <v>0</v>
      </c>
      <c r="BI185" s="203">
        <f>IF(N185="nulová",J185,0)</f>
        <v>0</v>
      </c>
      <c r="BJ185" s="23" t="s">
        <v>80</v>
      </c>
      <c r="BK185" s="203">
        <f>ROUND(I185*H185,2)</f>
        <v>0</v>
      </c>
      <c r="BL185" s="23" t="s">
        <v>169</v>
      </c>
      <c r="BM185" s="23" t="s">
        <v>279</v>
      </c>
    </row>
    <row r="186" spans="2:65" s="1" customFormat="1" ht="67.5">
      <c r="B186" s="40"/>
      <c r="C186" s="62"/>
      <c r="D186" s="204" t="s">
        <v>171</v>
      </c>
      <c r="E186" s="62"/>
      <c r="F186" s="205" t="s">
        <v>280</v>
      </c>
      <c r="G186" s="62"/>
      <c r="H186" s="62"/>
      <c r="I186" s="162"/>
      <c r="J186" s="62"/>
      <c r="K186" s="62"/>
      <c r="L186" s="60"/>
      <c r="M186" s="206"/>
      <c r="N186" s="41"/>
      <c r="O186" s="41"/>
      <c r="P186" s="41"/>
      <c r="Q186" s="41"/>
      <c r="R186" s="41"/>
      <c r="S186" s="41"/>
      <c r="T186" s="77"/>
      <c r="AT186" s="23" t="s">
        <v>171</v>
      </c>
      <c r="AU186" s="23" t="s">
        <v>82</v>
      </c>
    </row>
    <row r="187" spans="2:65" s="11" customFormat="1">
      <c r="B187" s="207"/>
      <c r="C187" s="208"/>
      <c r="D187" s="204" t="s">
        <v>173</v>
      </c>
      <c r="E187" s="209" t="s">
        <v>21</v>
      </c>
      <c r="F187" s="210" t="s">
        <v>174</v>
      </c>
      <c r="G187" s="208"/>
      <c r="H187" s="211" t="s">
        <v>21</v>
      </c>
      <c r="I187" s="212"/>
      <c r="J187" s="208"/>
      <c r="K187" s="208"/>
      <c r="L187" s="213"/>
      <c r="M187" s="214"/>
      <c r="N187" s="215"/>
      <c r="O187" s="215"/>
      <c r="P187" s="215"/>
      <c r="Q187" s="215"/>
      <c r="R187" s="215"/>
      <c r="S187" s="215"/>
      <c r="T187" s="216"/>
      <c r="AT187" s="217" t="s">
        <v>173</v>
      </c>
      <c r="AU187" s="217" t="s">
        <v>82</v>
      </c>
      <c r="AV187" s="11" t="s">
        <v>80</v>
      </c>
      <c r="AW187" s="11" t="s">
        <v>36</v>
      </c>
      <c r="AX187" s="11" t="s">
        <v>72</v>
      </c>
      <c r="AY187" s="217" t="s">
        <v>162</v>
      </c>
    </row>
    <row r="188" spans="2:65" s="11" customFormat="1">
      <c r="B188" s="207"/>
      <c r="C188" s="208"/>
      <c r="D188" s="204" t="s">
        <v>173</v>
      </c>
      <c r="E188" s="209" t="s">
        <v>21</v>
      </c>
      <c r="F188" s="210" t="s">
        <v>281</v>
      </c>
      <c r="G188" s="208"/>
      <c r="H188" s="211" t="s">
        <v>21</v>
      </c>
      <c r="I188" s="212"/>
      <c r="J188" s="208"/>
      <c r="K188" s="208"/>
      <c r="L188" s="213"/>
      <c r="M188" s="214"/>
      <c r="N188" s="215"/>
      <c r="O188" s="215"/>
      <c r="P188" s="215"/>
      <c r="Q188" s="215"/>
      <c r="R188" s="215"/>
      <c r="S188" s="215"/>
      <c r="T188" s="216"/>
      <c r="AT188" s="217" t="s">
        <v>173</v>
      </c>
      <c r="AU188" s="217" t="s">
        <v>82</v>
      </c>
      <c r="AV188" s="11" t="s">
        <v>80</v>
      </c>
      <c r="AW188" s="11" t="s">
        <v>36</v>
      </c>
      <c r="AX188" s="11" t="s">
        <v>72</v>
      </c>
      <c r="AY188" s="217" t="s">
        <v>162</v>
      </c>
    </row>
    <row r="189" spans="2:65" s="12" customFormat="1">
      <c r="B189" s="218"/>
      <c r="C189" s="219"/>
      <c r="D189" s="204" t="s">
        <v>173</v>
      </c>
      <c r="E189" s="220" t="s">
        <v>21</v>
      </c>
      <c r="F189" s="221" t="s">
        <v>282</v>
      </c>
      <c r="G189" s="219"/>
      <c r="H189" s="222">
        <v>360</v>
      </c>
      <c r="I189" s="223"/>
      <c r="J189" s="219"/>
      <c r="K189" s="219"/>
      <c r="L189" s="224"/>
      <c r="M189" s="225"/>
      <c r="N189" s="226"/>
      <c r="O189" s="226"/>
      <c r="P189" s="226"/>
      <c r="Q189" s="226"/>
      <c r="R189" s="226"/>
      <c r="S189" s="226"/>
      <c r="T189" s="227"/>
      <c r="AT189" s="228" t="s">
        <v>173</v>
      </c>
      <c r="AU189" s="228" t="s">
        <v>82</v>
      </c>
      <c r="AV189" s="12" t="s">
        <v>82</v>
      </c>
      <c r="AW189" s="12" t="s">
        <v>36</v>
      </c>
      <c r="AX189" s="12" t="s">
        <v>72</v>
      </c>
      <c r="AY189" s="228" t="s">
        <v>162</v>
      </c>
    </row>
    <row r="190" spans="2:65" s="13" customFormat="1">
      <c r="B190" s="229"/>
      <c r="C190" s="230"/>
      <c r="D190" s="231" t="s">
        <v>173</v>
      </c>
      <c r="E190" s="232" t="s">
        <v>21</v>
      </c>
      <c r="F190" s="233" t="s">
        <v>177</v>
      </c>
      <c r="G190" s="230"/>
      <c r="H190" s="234">
        <v>360</v>
      </c>
      <c r="I190" s="235"/>
      <c r="J190" s="230"/>
      <c r="K190" s="230"/>
      <c r="L190" s="236"/>
      <c r="M190" s="237"/>
      <c r="N190" s="238"/>
      <c r="O190" s="238"/>
      <c r="P190" s="238"/>
      <c r="Q190" s="238"/>
      <c r="R190" s="238"/>
      <c r="S190" s="238"/>
      <c r="T190" s="239"/>
      <c r="AT190" s="240" t="s">
        <v>173</v>
      </c>
      <c r="AU190" s="240" t="s">
        <v>82</v>
      </c>
      <c r="AV190" s="13" t="s">
        <v>169</v>
      </c>
      <c r="AW190" s="13" t="s">
        <v>36</v>
      </c>
      <c r="AX190" s="13" t="s">
        <v>80</v>
      </c>
      <c r="AY190" s="240" t="s">
        <v>162</v>
      </c>
    </row>
    <row r="191" spans="2:65" s="1" customFormat="1" ht="28.9" customHeight="1">
      <c r="B191" s="40"/>
      <c r="C191" s="192" t="s">
        <v>283</v>
      </c>
      <c r="D191" s="192" t="s">
        <v>164</v>
      </c>
      <c r="E191" s="193" t="s">
        <v>284</v>
      </c>
      <c r="F191" s="194" t="s">
        <v>285</v>
      </c>
      <c r="G191" s="195" t="s">
        <v>278</v>
      </c>
      <c r="H191" s="196">
        <v>77</v>
      </c>
      <c r="I191" s="197"/>
      <c r="J191" s="198">
        <f>ROUND(I191*H191,2)</f>
        <v>0</v>
      </c>
      <c r="K191" s="194" t="s">
        <v>168</v>
      </c>
      <c r="L191" s="60"/>
      <c r="M191" s="199" t="s">
        <v>21</v>
      </c>
      <c r="N191" s="200" t="s">
        <v>43</v>
      </c>
      <c r="O191" s="41"/>
      <c r="P191" s="201">
        <f>O191*H191</f>
        <v>0</v>
      </c>
      <c r="Q191" s="201">
        <v>1.9E-2</v>
      </c>
      <c r="R191" s="201">
        <f>Q191*H191</f>
        <v>1.4629999999999999</v>
      </c>
      <c r="S191" s="201">
        <v>0</v>
      </c>
      <c r="T191" s="202">
        <f>S191*H191</f>
        <v>0</v>
      </c>
      <c r="AR191" s="23" t="s">
        <v>169</v>
      </c>
      <c r="AT191" s="23" t="s">
        <v>164</v>
      </c>
      <c r="AU191" s="23" t="s">
        <v>82</v>
      </c>
      <c r="AY191" s="23" t="s">
        <v>162</v>
      </c>
      <c r="BE191" s="203">
        <f>IF(N191="základní",J191,0)</f>
        <v>0</v>
      </c>
      <c r="BF191" s="203">
        <f>IF(N191="snížená",J191,0)</f>
        <v>0</v>
      </c>
      <c r="BG191" s="203">
        <f>IF(N191="zákl. přenesená",J191,0)</f>
        <v>0</v>
      </c>
      <c r="BH191" s="203">
        <f>IF(N191="sníž. přenesená",J191,0)</f>
        <v>0</v>
      </c>
      <c r="BI191" s="203">
        <f>IF(N191="nulová",J191,0)</f>
        <v>0</v>
      </c>
      <c r="BJ191" s="23" t="s">
        <v>80</v>
      </c>
      <c r="BK191" s="203">
        <f>ROUND(I191*H191,2)</f>
        <v>0</v>
      </c>
      <c r="BL191" s="23" t="s">
        <v>169</v>
      </c>
      <c r="BM191" s="23" t="s">
        <v>286</v>
      </c>
    </row>
    <row r="192" spans="2:65" s="1" customFormat="1" ht="67.5">
      <c r="B192" s="40"/>
      <c r="C192" s="62"/>
      <c r="D192" s="204" t="s">
        <v>171</v>
      </c>
      <c r="E192" s="62"/>
      <c r="F192" s="205" t="s">
        <v>280</v>
      </c>
      <c r="G192" s="62"/>
      <c r="H192" s="62"/>
      <c r="I192" s="162"/>
      <c r="J192" s="62"/>
      <c r="K192" s="62"/>
      <c r="L192" s="60"/>
      <c r="M192" s="206"/>
      <c r="N192" s="41"/>
      <c r="O192" s="41"/>
      <c r="P192" s="41"/>
      <c r="Q192" s="41"/>
      <c r="R192" s="41"/>
      <c r="S192" s="41"/>
      <c r="T192" s="77"/>
      <c r="AT192" s="23" t="s">
        <v>171</v>
      </c>
      <c r="AU192" s="23" t="s">
        <v>82</v>
      </c>
    </row>
    <row r="193" spans="2:65" s="11" customFormat="1">
      <c r="B193" s="207"/>
      <c r="C193" s="208"/>
      <c r="D193" s="204" t="s">
        <v>173</v>
      </c>
      <c r="E193" s="209" t="s">
        <v>21</v>
      </c>
      <c r="F193" s="210" t="s">
        <v>174</v>
      </c>
      <c r="G193" s="208"/>
      <c r="H193" s="211" t="s">
        <v>21</v>
      </c>
      <c r="I193" s="212"/>
      <c r="J193" s="208"/>
      <c r="K193" s="208"/>
      <c r="L193" s="213"/>
      <c r="M193" s="214"/>
      <c r="N193" s="215"/>
      <c r="O193" s="215"/>
      <c r="P193" s="215"/>
      <c r="Q193" s="215"/>
      <c r="R193" s="215"/>
      <c r="S193" s="215"/>
      <c r="T193" s="216"/>
      <c r="AT193" s="217" t="s">
        <v>173</v>
      </c>
      <c r="AU193" s="217" t="s">
        <v>82</v>
      </c>
      <c r="AV193" s="11" t="s">
        <v>80</v>
      </c>
      <c r="AW193" s="11" t="s">
        <v>36</v>
      </c>
      <c r="AX193" s="11" t="s">
        <v>72</v>
      </c>
      <c r="AY193" s="217" t="s">
        <v>162</v>
      </c>
    </row>
    <row r="194" spans="2:65" s="11" customFormat="1">
      <c r="B194" s="207"/>
      <c r="C194" s="208"/>
      <c r="D194" s="204" t="s">
        <v>173</v>
      </c>
      <c r="E194" s="209" t="s">
        <v>21</v>
      </c>
      <c r="F194" s="210" t="s">
        <v>287</v>
      </c>
      <c r="G194" s="208"/>
      <c r="H194" s="211" t="s">
        <v>21</v>
      </c>
      <c r="I194" s="212"/>
      <c r="J194" s="208"/>
      <c r="K194" s="208"/>
      <c r="L194" s="213"/>
      <c r="M194" s="214"/>
      <c r="N194" s="215"/>
      <c r="O194" s="215"/>
      <c r="P194" s="215"/>
      <c r="Q194" s="215"/>
      <c r="R194" s="215"/>
      <c r="S194" s="215"/>
      <c r="T194" s="216"/>
      <c r="AT194" s="217" t="s">
        <v>173</v>
      </c>
      <c r="AU194" s="217" t="s">
        <v>82</v>
      </c>
      <c r="AV194" s="11" t="s">
        <v>80</v>
      </c>
      <c r="AW194" s="11" t="s">
        <v>36</v>
      </c>
      <c r="AX194" s="11" t="s">
        <v>72</v>
      </c>
      <c r="AY194" s="217" t="s">
        <v>162</v>
      </c>
    </row>
    <row r="195" spans="2:65" s="12" customFormat="1">
      <c r="B195" s="218"/>
      <c r="C195" s="219"/>
      <c r="D195" s="204" t="s">
        <v>173</v>
      </c>
      <c r="E195" s="220" t="s">
        <v>21</v>
      </c>
      <c r="F195" s="221" t="s">
        <v>288</v>
      </c>
      <c r="G195" s="219"/>
      <c r="H195" s="222">
        <v>40</v>
      </c>
      <c r="I195" s="223"/>
      <c r="J195" s="219"/>
      <c r="K195" s="219"/>
      <c r="L195" s="224"/>
      <c r="M195" s="225"/>
      <c r="N195" s="226"/>
      <c r="O195" s="226"/>
      <c r="P195" s="226"/>
      <c r="Q195" s="226"/>
      <c r="R195" s="226"/>
      <c r="S195" s="226"/>
      <c r="T195" s="227"/>
      <c r="AT195" s="228" t="s">
        <v>173</v>
      </c>
      <c r="AU195" s="228" t="s">
        <v>82</v>
      </c>
      <c r="AV195" s="12" t="s">
        <v>82</v>
      </c>
      <c r="AW195" s="12" t="s">
        <v>36</v>
      </c>
      <c r="AX195" s="12" t="s">
        <v>72</v>
      </c>
      <c r="AY195" s="228" t="s">
        <v>162</v>
      </c>
    </row>
    <row r="196" spans="2:65" s="12" customFormat="1">
      <c r="B196" s="218"/>
      <c r="C196" s="219"/>
      <c r="D196" s="204" t="s">
        <v>173</v>
      </c>
      <c r="E196" s="220" t="s">
        <v>21</v>
      </c>
      <c r="F196" s="221" t="s">
        <v>289</v>
      </c>
      <c r="G196" s="219"/>
      <c r="H196" s="222">
        <v>37</v>
      </c>
      <c r="I196" s="223"/>
      <c r="J196" s="219"/>
      <c r="K196" s="219"/>
      <c r="L196" s="224"/>
      <c r="M196" s="225"/>
      <c r="N196" s="226"/>
      <c r="O196" s="226"/>
      <c r="P196" s="226"/>
      <c r="Q196" s="226"/>
      <c r="R196" s="226"/>
      <c r="S196" s="226"/>
      <c r="T196" s="227"/>
      <c r="AT196" s="228" t="s">
        <v>173</v>
      </c>
      <c r="AU196" s="228" t="s">
        <v>82</v>
      </c>
      <c r="AV196" s="12" t="s">
        <v>82</v>
      </c>
      <c r="AW196" s="12" t="s">
        <v>36</v>
      </c>
      <c r="AX196" s="12" t="s">
        <v>72</v>
      </c>
      <c r="AY196" s="228" t="s">
        <v>162</v>
      </c>
    </row>
    <row r="197" spans="2:65" s="13" customFormat="1">
      <c r="B197" s="229"/>
      <c r="C197" s="230"/>
      <c r="D197" s="231" t="s">
        <v>173</v>
      </c>
      <c r="E197" s="232" t="s">
        <v>21</v>
      </c>
      <c r="F197" s="233" t="s">
        <v>177</v>
      </c>
      <c r="G197" s="230"/>
      <c r="H197" s="234">
        <v>77</v>
      </c>
      <c r="I197" s="235"/>
      <c r="J197" s="230"/>
      <c r="K197" s="230"/>
      <c r="L197" s="236"/>
      <c r="M197" s="237"/>
      <c r="N197" s="238"/>
      <c r="O197" s="238"/>
      <c r="P197" s="238"/>
      <c r="Q197" s="238"/>
      <c r="R197" s="238"/>
      <c r="S197" s="238"/>
      <c r="T197" s="239"/>
      <c r="AT197" s="240" t="s">
        <v>173</v>
      </c>
      <c r="AU197" s="240" t="s">
        <v>82</v>
      </c>
      <c r="AV197" s="13" t="s">
        <v>169</v>
      </c>
      <c r="AW197" s="13" t="s">
        <v>36</v>
      </c>
      <c r="AX197" s="13" t="s">
        <v>80</v>
      </c>
      <c r="AY197" s="240" t="s">
        <v>162</v>
      </c>
    </row>
    <row r="198" spans="2:65" s="1" customFormat="1" ht="20.45" customHeight="1">
      <c r="B198" s="40"/>
      <c r="C198" s="192" t="s">
        <v>176</v>
      </c>
      <c r="D198" s="192" t="s">
        <v>164</v>
      </c>
      <c r="E198" s="193" t="s">
        <v>290</v>
      </c>
      <c r="F198" s="194" t="s">
        <v>291</v>
      </c>
      <c r="G198" s="195" t="s">
        <v>278</v>
      </c>
      <c r="H198" s="196">
        <v>383</v>
      </c>
      <c r="I198" s="197"/>
      <c r="J198" s="198">
        <f>ROUND(I198*H198,2)</f>
        <v>0</v>
      </c>
      <c r="K198" s="194" t="s">
        <v>21</v>
      </c>
      <c r="L198" s="60"/>
      <c r="M198" s="199" t="s">
        <v>21</v>
      </c>
      <c r="N198" s="200" t="s">
        <v>43</v>
      </c>
      <c r="O198" s="41"/>
      <c r="P198" s="201">
        <f>O198*H198</f>
        <v>0</v>
      </c>
      <c r="Q198" s="201">
        <v>1.7149999999999999E-2</v>
      </c>
      <c r="R198" s="201">
        <f>Q198*H198</f>
        <v>6.5684499999999995</v>
      </c>
      <c r="S198" s="201">
        <v>0</v>
      </c>
      <c r="T198" s="202">
        <f>S198*H198</f>
        <v>0</v>
      </c>
      <c r="AR198" s="23" t="s">
        <v>169</v>
      </c>
      <c r="AT198" s="23" t="s">
        <v>164</v>
      </c>
      <c r="AU198" s="23" t="s">
        <v>82</v>
      </c>
      <c r="AY198" s="23" t="s">
        <v>162</v>
      </c>
      <c r="BE198" s="203">
        <f>IF(N198="základní",J198,0)</f>
        <v>0</v>
      </c>
      <c r="BF198" s="203">
        <f>IF(N198="snížená",J198,0)</f>
        <v>0</v>
      </c>
      <c r="BG198" s="203">
        <f>IF(N198="zákl. přenesená",J198,0)</f>
        <v>0</v>
      </c>
      <c r="BH198" s="203">
        <f>IF(N198="sníž. přenesená",J198,0)</f>
        <v>0</v>
      </c>
      <c r="BI198" s="203">
        <f>IF(N198="nulová",J198,0)</f>
        <v>0</v>
      </c>
      <c r="BJ198" s="23" t="s">
        <v>80</v>
      </c>
      <c r="BK198" s="203">
        <f>ROUND(I198*H198,2)</f>
        <v>0</v>
      </c>
      <c r="BL198" s="23" t="s">
        <v>169</v>
      </c>
      <c r="BM198" s="23" t="s">
        <v>292</v>
      </c>
    </row>
    <row r="199" spans="2:65" s="11" customFormat="1">
      <c r="B199" s="207"/>
      <c r="C199" s="208"/>
      <c r="D199" s="204" t="s">
        <v>173</v>
      </c>
      <c r="E199" s="209" t="s">
        <v>21</v>
      </c>
      <c r="F199" s="210" t="s">
        <v>174</v>
      </c>
      <c r="G199" s="208"/>
      <c r="H199" s="211" t="s">
        <v>21</v>
      </c>
      <c r="I199" s="212"/>
      <c r="J199" s="208"/>
      <c r="K199" s="208"/>
      <c r="L199" s="213"/>
      <c r="M199" s="214"/>
      <c r="N199" s="215"/>
      <c r="O199" s="215"/>
      <c r="P199" s="215"/>
      <c r="Q199" s="215"/>
      <c r="R199" s="215"/>
      <c r="S199" s="215"/>
      <c r="T199" s="216"/>
      <c r="AT199" s="217" t="s">
        <v>173</v>
      </c>
      <c r="AU199" s="217" t="s">
        <v>82</v>
      </c>
      <c r="AV199" s="11" t="s">
        <v>80</v>
      </c>
      <c r="AW199" s="11" t="s">
        <v>36</v>
      </c>
      <c r="AX199" s="11" t="s">
        <v>72</v>
      </c>
      <c r="AY199" s="217" t="s">
        <v>162</v>
      </c>
    </row>
    <row r="200" spans="2:65" s="11" customFormat="1">
      <c r="B200" s="207"/>
      <c r="C200" s="208"/>
      <c r="D200" s="204" t="s">
        <v>173</v>
      </c>
      <c r="E200" s="209" t="s">
        <v>21</v>
      </c>
      <c r="F200" s="210" t="s">
        <v>293</v>
      </c>
      <c r="G200" s="208"/>
      <c r="H200" s="211" t="s">
        <v>21</v>
      </c>
      <c r="I200" s="212"/>
      <c r="J200" s="208"/>
      <c r="K200" s="208"/>
      <c r="L200" s="213"/>
      <c r="M200" s="214"/>
      <c r="N200" s="215"/>
      <c r="O200" s="215"/>
      <c r="P200" s="215"/>
      <c r="Q200" s="215"/>
      <c r="R200" s="215"/>
      <c r="S200" s="215"/>
      <c r="T200" s="216"/>
      <c r="AT200" s="217" t="s">
        <v>173</v>
      </c>
      <c r="AU200" s="217" t="s">
        <v>82</v>
      </c>
      <c r="AV200" s="11" t="s">
        <v>80</v>
      </c>
      <c r="AW200" s="11" t="s">
        <v>36</v>
      </c>
      <c r="AX200" s="11" t="s">
        <v>72</v>
      </c>
      <c r="AY200" s="217" t="s">
        <v>162</v>
      </c>
    </row>
    <row r="201" spans="2:65" s="12" customFormat="1">
      <c r="B201" s="218"/>
      <c r="C201" s="219"/>
      <c r="D201" s="204" t="s">
        <v>173</v>
      </c>
      <c r="E201" s="220" t="s">
        <v>21</v>
      </c>
      <c r="F201" s="221" t="s">
        <v>294</v>
      </c>
      <c r="G201" s="219"/>
      <c r="H201" s="222">
        <v>383</v>
      </c>
      <c r="I201" s="223"/>
      <c r="J201" s="219"/>
      <c r="K201" s="219"/>
      <c r="L201" s="224"/>
      <c r="M201" s="225"/>
      <c r="N201" s="226"/>
      <c r="O201" s="226"/>
      <c r="P201" s="226"/>
      <c r="Q201" s="226"/>
      <c r="R201" s="226"/>
      <c r="S201" s="226"/>
      <c r="T201" s="227"/>
      <c r="AT201" s="228" t="s">
        <v>173</v>
      </c>
      <c r="AU201" s="228" t="s">
        <v>82</v>
      </c>
      <c r="AV201" s="12" t="s">
        <v>82</v>
      </c>
      <c r="AW201" s="12" t="s">
        <v>36</v>
      </c>
      <c r="AX201" s="12" t="s">
        <v>72</v>
      </c>
      <c r="AY201" s="228" t="s">
        <v>162</v>
      </c>
    </row>
    <row r="202" spans="2:65" s="13" customFormat="1">
      <c r="B202" s="229"/>
      <c r="C202" s="230"/>
      <c r="D202" s="231" t="s">
        <v>173</v>
      </c>
      <c r="E202" s="232" t="s">
        <v>21</v>
      </c>
      <c r="F202" s="233" t="s">
        <v>177</v>
      </c>
      <c r="G202" s="230"/>
      <c r="H202" s="234">
        <v>383</v>
      </c>
      <c r="I202" s="235"/>
      <c r="J202" s="230"/>
      <c r="K202" s="230"/>
      <c r="L202" s="236"/>
      <c r="M202" s="237"/>
      <c r="N202" s="238"/>
      <c r="O202" s="238"/>
      <c r="P202" s="238"/>
      <c r="Q202" s="238"/>
      <c r="R202" s="238"/>
      <c r="S202" s="238"/>
      <c r="T202" s="239"/>
      <c r="AT202" s="240" t="s">
        <v>173</v>
      </c>
      <c r="AU202" s="240" t="s">
        <v>82</v>
      </c>
      <c r="AV202" s="13" t="s">
        <v>169</v>
      </c>
      <c r="AW202" s="13" t="s">
        <v>36</v>
      </c>
      <c r="AX202" s="13" t="s">
        <v>80</v>
      </c>
      <c r="AY202" s="240" t="s">
        <v>162</v>
      </c>
    </row>
    <row r="203" spans="2:65" s="1" customFormat="1" ht="40.15" customHeight="1">
      <c r="B203" s="40"/>
      <c r="C203" s="192" t="s">
        <v>203</v>
      </c>
      <c r="D203" s="192" t="s">
        <v>164</v>
      </c>
      <c r="E203" s="193" t="s">
        <v>295</v>
      </c>
      <c r="F203" s="194" t="s">
        <v>296</v>
      </c>
      <c r="G203" s="195" t="s">
        <v>167</v>
      </c>
      <c r="H203" s="196">
        <v>20</v>
      </c>
      <c r="I203" s="197"/>
      <c r="J203" s="198">
        <f>ROUND(I203*H203,2)</f>
        <v>0</v>
      </c>
      <c r="K203" s="194" t="s">
        <v>168</v>
      </c>
      <c r="L203" s="60"/>
      <c r="M203" s="199" t="s">
        <v>21</v>
      </c>
      <c r="N203" s="200" t="s">
        <v>43</v>
      </c>
      <c r="O203" s="41"/>
      <c r="P203" s="201">
        <f>O203*H203</f>
        <v>0</v>
      </c>
      <c r="Q203" s="201">
        <v>0</v>
      </c>
      <c r="R203" s="201">
        <f>Q203*H203</f>
        <v>0</v>
      </c>
      <c r="S203" s="201">
        <v>0</v>
      </c>
      <c r="T203" s="202">
        <f>S203*H203</f>
        <v>0</v>
      </c>
      <c r="AR203" s="23" t="s">
        <v>169</v>
      </c>
      <c r="AT203" s="23" t="s">
        <v>164</v>
      </c>
      <c r="AU203" s="23" t="s">
        <v>82</v>
      </c>
      <c r="AY203" s="23" t="s">
        <v>162</v>
      </c>
      <c r="BE203" s="203">
        <f>IF(N203="základní",J203,0)</f>
        <v>0</v>
      </c>
      <c r="BF203" s="203">
        <f>IF(N203="snížená",J203,0)</f>
        <v>0</v>
      </c>
      <c r="BG203" s="203">
        <f>IF(N203="zákl. přenesená",J203,0)</f>
        <v>0</v>
      </c>
      <c r="BH203" s="203">
        <f>IF(N203="sníž. přenesená",J203,0)</f>
        <v>0</v>
      </c>
      <c r="BI203" s="203">
        <f>IF(N203="nulová",J203,0)</f>
        <v>0</v>
      </c>
      <c r="BJ203" s="23" t="s">
        <v>80</v>
      </c>
      <c r="BK203" s="203">
        <f>ROUND(I203*H203,2)</f>
        <v>0</v>
      </c>
      <c r="BL203" s="23" t="s">
        <v>169</v>
      </c>
      <c r="BM203" s="23" t="s">
        <v>297</v>
      </c>
    </row>
    <row r="204" spans="2:65" s="1" customFormat="1" ht="108">
      <c r="B204" s="40"/>
      <c r="C204" s="62"/>
      <c r="D204" s="204" t="s">
        <v>171</v>
      </c>
      <c r="E204" s="62"/>
      <c r="F204" s="205" t="s">
        <v>298</v>
      </c>
      <c r="G204" s="62"/>
      <c r="H204" s="62"/>
      <c r="I204" s="162"/>
      <c r="J204" s="62"/>
      <c r="K204" s="62"/>
      <c r="L204" s="60"/>
      <c r="M204" s="206"/>
      <c r="N204" s="41"/>
      <c r="O204" s="41"/>
      <c r="P204" s="41"/>
      <c r="Q204" s="41"/>
      <c r="R204" s="41"/>
      <c r="S204" s="41"/>
      <c r="T204" s="77"/>
      <c r="AT204" s="23" t="s">
        <v>171</v>
      </c>
      <c r="AU204" s="23" t="s">
        <v>82</v>
      </c>
    </row>
    <row r="205" spans="2:65" s="11" customFormat="1">
      <c r="B205" s="207"/>
      <c r="C205" s="208"/>
      <c r="D205" s="204" t="s">
        <v>173</v>
      </c>
      <c r="E205" s="209" t="s">
        <v>21</v>
      </c>
      <c r="F205" s="210" t="s">
        <v>174</v>
      </c>
      <c r="G205" s="208"/>
      <c r="H205" s="211" t="s">
        <v>21</v>
      </c>
      <c r="I205" s="212"/>
      <c r="J205" s="208"/>
      <c r="K205" s="208"/>
      <c r="L205" s="213"/>
      <c r="M205" s="214"/>
      <c r="N205" s="215"/>
      <c r="O205" s="215"/>
      <c r="P205" s="215"/>
      <c r="Q205" s="215"/>
      <c r="R205" s="215"/>
      <c r="S205" s="215"/>
      <c r="T205" s="216"/>
      <c r="AT205" s="217" t="s">
        <v>173</v>
      </c>
      <c r="AU205" s="217" t="s">
        <v>82</v>
      </c>
      <c r="AV205" s="11" t="s">
        <v>80</v>
      </c>
      <c r="AW205" s="11" t="s">
        <v>36</v>
      </c>
      <c r="AX205" s="11" t="s">
        <v>72</v>
      </c>
      <c r="AY205" s="217" t="s">
        <v>162</v>
      </c>
    </row>
    <row r="206" spans="2:65" s="11" customFormat="1">
      <c r="B206" s="207"/>
      <c r="C206" s="208"/>
      <c r="D206" s="204" t="s">
        <v>173</v>
      </c>
      <c r="E206" s="209" t="s">
        <v>21</v>
      </c>
      <c r="F206" s="210" t="s">
        <v>299</v>
      </c>
      <c r="G206" s="208"/>
      <c r="H206" s="211" t="s">
        <v>21</v>
      </c>
      <c r="I206" s="212"/>
      <c r="J206" s="208"/>
      <c r="K206" s="208"/>
      <c r="L206" s="213"/>
      <c r="M206" s="214"/>
      <c r="N206" s="215"/>
      <c r="O206" s="215"/>
      <c r="P206" s="215"/>
      <c r="Q206" s="215"/>
      <c r="R206" s="215"/>
      <c r="S206" s="215"/>
      <c r="T206" s="216"/>
      <c r="AT206" s="217" t="s">
        <v>173</v>
      </c>
      <c r="AU206" s="217" t="s">
        <v>82</v>
      </c>
      <c r="AV206" s="11" t="s">
        <v>80</v>
      </c>
      <c r="AW206" s="11" t="s">
        <v>36</v>
      </c>
      <c r="AX206" s="11" t="s">
        <v>72</v>
      </c>
      <c r="AY206" s="217" t="s">
        <v>162</v>
      </c>
    </row>
    <row r="207" spans="2:65" s="12" customFormat="1">
      <c r="B207" s="218"/>
      <c r="C207" s="219"/>
      <c r="D207" s="204" t="s">
        <v>173</v>
      </c>
      <c r="E207" s="220" t="s">
        <v>21</v>
      </c>
      <c r="F207" s="221" t="s">
        <v>203</v>
      </c>
      <c r="G207" s="219"/>
      <c r="H207" s="222">
        <v>20</v>
      </c>
      <c r="I207" s="223"/>
      <c r="J207" s="219"/>
      <c r="K207" s="219"/>
      <c r="L207" s="224"/>
      <c r="M207" s="225"/>
      <c r="N207" s="226"/>
      <c r="O207" s="226"/>
      <c r="P207" s="226"/>
      <c r="Q207" s="226"/>
      <c r="R207" s="226"/>
      <c r="S207" s="226"/>
      <c r="T207" s="227"/>
      <c r="AT207" s="228" t="s">
        <v>173</v>
      </c>
      <c r="AU207" s="228" t="s">
        <v>82</v>
      </c>
      <c r="AV207" s="12" t="s">
        <v>82</v>
      </c>
      <c r="AW207" s="12" t="s">
        <v>36</v>
      </c>
      <c r="AX207" s="12" t="s">
        <v>72</v>
      </c>
      <c r="AY207" s="228" t="s">
        <v>162</v>
      </c>
    </row>
    <row r="208" spans="2:65" s="13" customFormat="1">
      <c r="B208" s="229"/>
      <c r="C208" s="230"/>
      <c r="D208" s="231" t="s">
        <v>173</v>
      </c>
      <c r="E208" s="232" t="s">
        <v>21</v>
      </c>
      <c r="F208" s="233" t="s">
        <v>177</v>
      </c>
      <c r="G208" s="230"/>
      <c r="H208" s="234">
        <v>20</v>
      </c>
      <c r="I208" s="235"/>
      <c r="J208" s="230"/>
      <c r="K208" s="230"/>
      <c r="L208" s="236"/>
      <c r="M208" s="237"/>
      <c r="N208" s="238"/>
      <c r="O208" s="238"/>
      <c r="P208" s="238"/>
      <c r="Q208" s="238"/>
      <c r="R208" s="238"/>
      <c r="S208" s="238"/>
      <c r="T208" s="239"/>
      <c r="AT208" s="240" t="s">
        <v>173</v>
      </c>
      <c r="AU208" s="240" t="s">
        <v>82</v>
      </c>
      <c r="AV208" s="13" t="s">
        <v>169</v>
      </c>
      <c r="AW208" s="13" t="s">
        <v>36</v>
      </c>
      <c r="AX208" s="13" t="s">
        <v>80</v>
      </c>
      <c r="AY208" s="240" t="s">
        <v>162</v>
      </c>
    </row>
    <row r="209" spans="2:65" s="1" customFormat="1" ht="40.15" customHeight="1">
      <c r="B209" s="40"/>
      <c r="C209" s="192" t="s">
        <v>9</v>
      </c>
      <c r="D209" s="192" t="s">
        <v>164</v>
      </c>
      <c r="E209" s="193" t="s">
        <v>300</v>
      </c>
      <c r="F209" s="194" t="s">
        <v>301</v>
      </c>
      <c r="G209" s="195" t="s">
        <v>167</v>
      </c>
      <c r="H209" s="196">
        <v>56.25</v>
      </c>
      <c r="I209" s="197"/>
      <c r="J209" s="198">
        <f>ROUND(I209*H209,2)</f>
        <v>0</v>
      </c>
      <c r="K209" s="194" t="s">
        <v>168</v>
      </c>
      <c r="L209" s="60"/>
      <c r="M209" s="199" t="s">
        <v>21</v>
      </c>
      <c r="N209" s="200" t="s">
        <v>43</v>
      </c>
      <c r="O209" s="41"/>
      <c r="P209" s="201">
        <f>O209*H209</f>
        <v>0</v>
      </c>
      <c r="Q209" s="201">
        <v>0</v>
      </c>
      <c r="R209" s="201">
        <f>Q209*H209</f>
        <v>0</v>
      </c>
      <c r="S209" s="201">
        <v>0</v>
      </c>
      <c r="T209" s="202">
        <f>S209*H209</f>
        <v>0</v>
      </c>
      <c r="AR209" s="23" t="s">
        <v>169</v>
      </c>
      <c r="AT209" s="23" t="s">
        <v>164</v>
      </c>
      <c r="AU209" s="23" t="s">
        <v>82</v>
      </c>
      <c r="AY209" s="23" t="s">
        <v>162</v>
      </c>
      <c r="BE209" s="203">
        <f>IF(N209="základní",J209,0)</f>
        <v>0</v>
      </c>
      <c r="BF209" s="203">
        <f>IF(N209="snížená",J209,0)</f>
        <v>0</v>
      </c>
      <c r="BG209" s="203">
        <f>IF(N209="zákl. přenesená",J209,0)</f>
        <v>0</v>
      </c>
      <c r="BH209" s="203">
        <f>IF(N209="sníž. přenesená",J209,0)</f>
        <v>0</v>
      </c>
      <c r="BI209" s="203">
        <f>IF(N209="nulová",J209,0)</f>
        <v>0</v>
      </c>
      <c r="BJ209" s="23" t="s">
        <v>80</v>
      </c>
      <c r="BK209" s="203">
        <f>ROUND(I209*H209,2)</f>
        <v>0</v>
      </c>
      <c r="BL209" s="23" t="s">
        <v>169</v>
      </c>
      <c r="BM209" s="23" t="s">
        <v>302</v>
      </c>
    </row>
    <row r="210" spans="2:65" s="1" customFormat="1" ht="229.5">
      <c r="B210" s="40"/>
      <c r="C210" s="62"/>
      <c r="D210" s="204" t="s">
        <v>171</v>
      </c>
      <c r="E210" s="62"/>
      <c r="F210" s="205" t="s">
        <v>303</v>
      </c>
      <c r="G210" s="62"/>
      <c r="H210" s="62"/>
      <c r="I210" s="162"/>
      <c r="J210" s="62"/>
      <c r="K210" s="62"/>
      <c r="L210" s="60"/>
      <c r="M210" s="206"/>
      <c r="N210" s="41"/>
      <c r="O210" s="41"/>
      <c r="P210" s="41"/>
      <c r="Q210" s="41"/>
      <c r="R210" s="41"/>
      <c r="S210" s="41"/>
      <c r="T210" s="77"/>
      <c r="AT210" s="23" t="s">
        <v>171</v>
      </c>
      <c r="AU210" s="23" t="s">
        <v>82</v>
      </c>
    </row>
    <row r="211" spans="2:65" s="11" customFormat="1">
      <c r="B211" s="207"/>
      <c r="C211" s="208"/>
      <c r="D211" s="204" t="s">
        <v>173</v>
      </c>
      <c r="E211" s="209" t="s">
        <v>21</v>
      </c>
      <c r="F211" s="210" t="s">
        <v>174</v>
      </c>
      <c r="G211" s="208"/>
      <c r="H211" s="211" t="s">
        <v>21</v>
      </c>
      <c r="I211" s="212"/>
      <c r="J211" s="208"/>
      <c r="K211" s="208"/>
      <c r="L211" s="213"/>
      <c r="M211" s="214"/>
      <c r="N211" s="215"/>
      <c r="O211" s="215"/>
      <c r="P211" s="215"/>
      <c r="Q211" s="215"/>
      <c r="R211" s="215"/>
      <c r="S211" s="215"/>
      <c r="T211" s="216"/>
      <c r="AT211" s="217" t="s">
        <v>173</v>
      </c>
      <c r="AU211" s="217" t="s">
        <v>82</v>
      </c>
      <c r="AV211" s="11" t="s">
        <v>80</v>
      </c>
      <c r="AW211" s="11" t="s">
        <v>36</v>
      </c>
      <c r="AX211" s="11" t="s">
        <v>72</v>
      </c>
      <c r="AY211" s="217" t="s">
        <v>162</v>
      </c>
    </row>
    <row r="212" spans="2:65" s="11" customFormat="1">
      <c r="B212" s="207"/>
      <c r="C212" s="208"/>
      <c r="D212" s="204" t="s">
        <v>173</v>
      </c>
      <c r="E212" s="209" t="s">
        <v>21</v>
      </c>
      <c r="F212" s="210" t="s">
        <v>304</v>
      </c>
      <c r="G212" s="208"/>
      <c r="H212" s="211" t="s">
        <v>21</v>
      </c>
      <c r="I212" s="212"/>
      <c r="J212" s="208"/>
      <c r="K212" s="208"/>
      <c r="L212" s="213"/>
      <c r="M212" s="214"/>
      <c r="N212" s="215"/>
      <c r="O212" s="215"/>
      <c r="P212" s="215"/>
      <c r="Q212" s="215"/>
      <c r="R212" s="215"/>
      <c r="S212" s="215"/>
      <c r="T212" s="216"/>
      <c r="AT212" s="217" t="s">
        <v>173</v>
      </c>
      <c r="AU212" s="217" t="s">
        <v>82</v>
      </c>
      <c r="AV212" s="11" t="s">
        <v>80</v>
      </c>
      <c r="AW212" s="11" t="s">
        <v>36</v>
      </c>
      <c r="AX212" s="11" t="s">
        <v>72</v>
      </c>
      <c r="AY212" s="217" t="s">
        <v>162</v>
      </c>
    </row>
    <row r="213" spans="2:65" s="12" customFormat="1">
      <c r="B213" s="218"/>
      <c r="C213" s="219"/>
      <c r="D213" s="204" t="s">
        <v>173</v>
      </c>
      <c r="E213" s="220" t="s">
        <v>21</v>
      </c>
      <c r="F213" s="221" t="s">
        <v>305</v>
      </c>
      <c r="G213" s="219"/>
      <c r="H213" s="222">
        <v>56.25</v>
      </c>
      <c r="I213" s="223"/>
      <c r="J213" s="219"/>
      <c r="K213" s="219"/>
      <c r="L213" s="224"/>
      <c r="M213" s="225"/>
      <c r="N213" s="226"/>
      <c r="O213" s="226"/>
      <c r="P213" s="226"/>
      <c r="Q213" s="226"/>
      <c r="R213" s="226"/>
      <c r="S213" s="226"/>
      <c r="T213" s="227"/>
      <c r="AT213" s="228" t="s">
        <v>173</v>
      </c>
      <c r="AU213" s="228" t="s">
        <v>82</v>
      </c>
      <c r="AV213" s="12" t="s">
        <v>82</v>
      </c>
      <c r="AW213" s="12" t="s">
        <v>36</v>
      </c>
      <c r="AX213" s="12" t="s">
        <v>72</v>
      </c>
      <c r="AY213" s="228" t="s">
        <v>162</v>
      </c>
    </row>
    <row r="214" spans="2:65" s="13" customFormat="1">
      <c r="B214" s="229"/>
      <c r="C214" s="230"/>
      <c r="D214" s="231" t="s">
        <v>173</v>
      </c>
      <c r="E214" s="232" t="s">
        <v>21</v>
      </c>
      <c r="F214" s="233" t="s">
        <v>177</v>
      </c>
      <c r="G214" s="230"/>
      <c r="H214" s="234">
        <v>56.25</v>
      </c>
      <c r="I214" s="235"/>
      <c r="J214" s="230"/>
      <c r="K214" s="230"/>
      <c r="L214" s="236"/>
      <c r="M214" s="237"/>
      <c r="N214" s="238"/>
      <c r="O214" s="238"/>
      <c r="P214" s="238"/>
      <c r="Q214" s="238"/>
      <c r="R214" s="238"/>
      <c r="S214" s="238"/>
      <c r="T214" s="239"/>
      <c r="AT214" s="240" t="s">
        <v>173</v>
      </c>
      <c r="AU214" s="240" t="s">
        <v>82</v>
      </c>
      <c r="AV214" s="13" t="s">
        <v>169</v>
      </c>
      <c r="AW214" s="13" t="s">
        <v>36</v>
      </c>
      <c r="AX214" s="13" t="s">
        <v>80</v>
      </c>
      <c r="AY214" s="240" t="s">
        <v>162</v>
      </c>
    </row>
    <row r="215" spans="2:65" s="1" customFormat="1" ht="40.15" customHeight="1">
      <c r="B215" s="40"/>
      <c r="C215" s="192" t="s">
        <v>306</v>
      </c>
      <c r="D215" s="192" t="s">
        <v>164</v>
      </c>
      <c r="E215" s="193" t="s">
        <v>307</v>
      </c>
      <c r="F215" s="194" t="s">
        <v>308</v>
      </c>
      <c r="G215" s="195" t="s">
        <v>167</v>
      </c>
      <c r="H215" s="196">
        <v>690</v>
      </c>
      <c r="I215" s="197"/>
      <c r="J215" s="198">
        <f>ROUND(I215*H215,2)</f>
        <v>0</v>
      </c>
      <c r="K215" s="194" t="s">
        <v>168</v>
      </c>
      <c r="L215" s="60"/>
      <c r="M215" s="199" t="s">
        <v>21</v>
      </c>
      <c r="N215" s="200" t="s">
        <v>43</v>
      </c>
      <c r="O215" s="41"/>
      <c r="P215" s="201">
        <f>O215*H215</f>
        <v>0</v>
      </c>
      <c r="Q215" s="201">
        <v>0</v>
      </c>
      <c r="R215" s="201">
        <f>Q215*H215</f>
        <v>0</v>
      </c>
      <c r="S215" s="201">
        <v>0</v>
      </c>
      <c r="T215" s="202">
        <f>S215*H215</f>
        <v>0</v>
      </c>
      <c r="AR215" s="23" t="s">
        <v>169</v>
      </c>
      <c r="AT215" s="23" t="s">
        <v>164</v>
      </c>
      <c r="AU215" s="23" t="s">
        <v>82</v>
      </c>
      <c r="AY215" s="23" t="s">
        <v>162</v>
      </c>
      <c r="BE215" s="203">
        <f>IF(N215="základní",J215,0)</f>
        <v>0</v>
      </c>
      <c r="BF215" s="203">
        <f>IF(N215="snížená",J215,0)</f>
        <v>0</v>
      </c>
      <c r="BG215" s="203">
        <f>IF(N215="zákl. přenesená",J215,0)</f>
        <v>0</v>
      </c>
      <c r="BH215" s="203">
        <f>IF(N215="sníž. přenesená",J215,0)</f>
        <v>0</v>
      </c>
      <c r="BI215" s="203">
        <f>IF(N215="nulová",J215,0)</f>
        <v>0</v>
      </c>
      <c r="BJ215" s="23" t="s">
        <v>80</v>
      </c>
      <c r="BK215" s="203">
        <f>ROUND(I215*H215,2)</f>
        <v>0</v>
      </c>
      <c r="BL215" s="23" t="s">
        <v>169</v>
      </c>
      <c r="BM215" s="23" t="s">
        <v>309</v>
      </c>
    </row>
    <row r="216" spans="2:65" s="1" customFormat="1" ht="229.5">
      <c r="B216" s="40"/>
      <c r="C216" s="62"/>
      <c r="D216" s="204" t="s">
        <v>171</v>
      </c>
      <c r="E216" s="62"/>
      <c r="F216" s="205" t="s">
        <v>303</v>
      </c>
      <c r="G216" s="62"/>
      <c r="H216" s="62"/>
      <c r="I216" s="162"/>
      <c r="J216" s="62"/>
      <c r="K216" s="62"/>
      <c r="L216" s="60"/>
      <c r="M216" s="206"/>
      <c r="N216" s="41"/>
      <c r="O216" s="41"/>
      <c r="P216" s="41"/>
      <c r="Q216" s="41"/>
      <c r="R216" s="41"/>
      <c r="S216" s="41"/>
      <c r="T216" s="77"/>
      <c r="AT216" s="23" t="s">
        <v>171</v>
      </c>
      <c r="AU216" s="23" t="s">
        <v>82</v>
      </c>
    </row>
    <row r="217" spans="2:65" s="11" customFormat="1">
      <c r="B217" s="207"/>
      <c r="C217" s="208"/>
      <c r="D217" s="204" t="s">
        <v>173</v>
      </c>
      <c r="E217" s="209" t="s">
        <v>21</v>
      </c>
      <c r="F217" s="210" t="s">
        <v>174</v>
      </c>
      <c r="G217" s="208"/>
      <c r="H217" s="211" t="s">
        <v>21</v>
      </c>
      <c r="I217" s="212"/>
      <c r="J217" s="208"/>
      <c r="K217" s="208"/>
      <c r="L217" s="213"/>
      <c r="M217" s="214"/>
      <c r="N217" s="215"/>
      <c r="O217" s="215"/>
      <c r="P217" s="215"/>
      <c r="Q217" s="215"/>
      <c r="R217" s="215"/>
      <c r="S217" s="215"/>
      <c r="T217" s="216"/>
      <c r="AT217" s="217" t="s">
        <v>173</v>
      </c>
      <c r="AU217" s="217" t="s">
        <v>82</v>
      </c>
      <c r="AV217" s="11" t="s">
        <v>80</v>
      </c>
      <c r="AW217" s="11" t="s">
        <v>36</v>
      </c>
      <c r="AX217" s="11" t="s">
        <v>72</v>
      </c>
      <c r="AY217" s="217" t="s">
        <v>162</v>
      </c>
    </row>
    <row r="218" spans="2:65" s="11" customFormat="1">
      <c r="B218" s="207"/>
      <c r="C218" s="208"/>
      <c r="D218" s="204" t="s">
        <v>173</v>
      </c>
      <c r="E218" s="209" t="s">
        <v>21</v>
      </c>
      <c r="F218" s="210" t="s">
        <v>310</v>
      </c>
      <c r="G218" s="208"/>
      <c r="H218" s="211" t="s">
        <v>21</v>
      </c>
      <c r="I218" s="212"/>
      <c r="J218" s="208"/>
      <c r="K218" s="208"/>
      <c r="L218" s="213"/>
      <c r="M218" s="214"/>
      <c r="N218" s="215"/>
      <c r="O218" s="215"/>
      <c r="P218" s="215"/>
      <c r="Q218" s="215"/>
      <c r="R218" s="215"/>
      <c r="S218" s="215"/>
      <c r="T218" s="216"/>
      <c r="AT218" s="217" t="s">
        <v>173</v>
      </c>
      <c r="AU218" s="217" t="s">
        <v>82</v>
      </c>
      <c r="AV218" s="11" t="s">
        <v>80</v>
      </c>
      <c r="AW218" s="11" t="s">
        <v>36</v>
      </c>
      <c r="AX218" s="11" t="s">
        <v>72</v>
      </c>
      <c r="AY218" s="217" t="s">
        <v>162</v>
      </c>
    </row>
    <row r="219" spans="2:65" s="12" customFormat="1">
      <c r="B219" s="218"/>
      <c r="C219" s="219"/>
      <c r="D219" s="204" t="s">
        <v>173</v>
      </c>
      <c r="E219" s="220" t="s">
        <v>21</v>
      </c>
      <c r="F219" s="221" t="s">
        <v>311</v>
      </c>
      <c r="G219" s="219"/>
      <c r="H219" s="222">
        <v>345</v>
      </c>
      <c r="I219" s="223"/>
      <c r="J219" s="219"/>
      <c r="K219" s="219"/>
      <c r="L219" s="224"/>
      <c r="M219" s="225"/>
      <c r="N219" s="226"/>
      <c r="O219" s="226"/>
      <c r="P219" s="226"/>
      <c r="Q219" s="226"/>
      <c r="R219" s="226"/>
      <c r="S219" s="226"/>
      <c r="T219" s="227"/>
      <c r="AT219" s="228" t="s">
        <v>173</v>
      </c>
      <c r="AU219" s="228" t="s">
        <v>82</v>
      </c>
      <c r="AV219" s="12" t="s">
        <v>82</v>
      </c>
      <c r="AW219" s="12" t="s">
        <v>36</v>
      </c>
      <c r="AX219" s="12" t="s">
        <v>72</v>
      </c>
      <c r="AY219" s="228" t="s">
        <v>162</v>
      </c>
    </row>
    <row r="220" spans="2:65" s="11" customFormat="1">
      <c r="B220" s="207"/>
      <c r="C220" s="208"/>
      <c r="D220" s="204" t="s">
        <v>173</v>
      </c>
      <c r="E220" s="209" t="s">
        <v>21</v>
      </c>
      <c r="F220" s="210" t="s">
        <v>312</v>
      </c>
      <c r="G220" s="208"/>
      <c r="H220" s="211" t="s">
        <v>21</v>
      </c>
      <c r="I220" s="212"/>
      <c r="J220" s="208"/>
      <c r="K220" s="208"/>
      <c r="L220" s="213"/>
      <c r="M220" s="214"/>
      <c r="N220" s="215"/>
      <c r="O220" s="215"/>
      <c r="P220" s="215"/>
      <c r="Q220" s="215"/>
      <c r="R220" s="215"/>
      <c r="S220" s="215"/>
      <c r="T220" s="216"/>
      <c r="AT220" s="217" t="s">
        <v>173</v>
      </c>
      <c r="AU220" s="217" t="s">
        <v>82</v>
      </c>
      <c r="AV220" s="11" t="s">
        <v>80</v>
      </c>
      <c r="AW220" s="11" t="s">
        <v>36</v>
      </c>
      <c r="AX220" s="11" t="s">
        <v>72</v>
      </c>
      <c r="AY220" s="217" t="s">
        <v>162</v>
      </c>
    </row>
    <row r="221" spans="2:65" s="12" customFormat="1">
      <c r="B221" s="218"/>
      <c r="C221" s="219"/>
      <c r="D221" s="204" t="s">
        <v>173</v>
      </c>
      <c r="E221" s="220" t="s">
        <v>21</v>
      </c>
      <c r="F221" s="221" t="s">
        <v>313</v>
      </c>
      <c r="G221" s="219"/>
      <c r="H221" s="222">
        <v>117</v>
      </c>
      <c r="I221" s="223"/>
      <c r="J221" s="219"/>
      <c r="K221" s="219"/>
      <c r="L221" s="224"/>
      <c r="M221" s="225"/>
      <c r="N221" s="226"/>
      <c r="O221" s="226"/>
      <c r="P221" s="226"/>
      <c r="Q221" s="226"/>
      <c r="R221" s="226"/>
      <c r="S221" s="226"/>
      <c r="T221" s="227"/>
      <c r="AT221" s="228" t="s">
        <v>173</v>
      </c>
      <c r="AU221" s="228" t="s">
        <v>82</v>
      </c>
      <c r="AV221" s="12" t="s">
        <v>82</v>
      </c>
      <c r="AW221" s="12" t="s">
        <v>36</v>
      </c>
      <c r="AX221" s="12" t="s">
        <v>72</v>
      </c>
      <c r="AY221" s="228" t="s">
        <v>162</v>
      </c>
    </row>
    <row r="222" spans="2:65" s="11" customFormat="1">
      <c r="B222" s="207"/>
      <c r="C222" s="208"/>
      <c r="D222" s="204" t="s">
        <v>173</v>
      </c>
      <c r="E222" s="209" t="s">
        <v>21</v>
      </c>
      <c r="F222" s="210" t="s">
        <v>314</v>
      </c>
      <c r="G222" s="208"/>
      <c r="H222" s="211" t="s">
        <v>21</v>
      </c>
      <c r="I222" s="212"/>
      <c r="J222" s="208"/>
      <c r="K222" s="208"/>
      <c r="L222" s="213"/>
      <c r="M222" s="214"/>
      <c r="N222" s="215"/>
      <c r="O222" s="215"/>
      <c r="P222" s="215"/>
      <c r="Q222" s="215"/>
      <c r="R222" s="215"/>
      <c r="S222" s="215"/>
      <c r="T222" s="216"/>
      <c r="AT222" s="217" t="s">
        <v>173</v>
      </c>
      <c r="AU222" s="217" t="s">
        <v>82</v>
      </c>
      <c r="AV222" s="11" t="s">
        <v>80</v>
      </c>
      <c r="AW222" s="11" t="s">
        <v>36</v>
      </c>
      <c r="AX222" s="11" t="s">
        <v>72</v>
      </c>
      <c r="AY222" s="217" t="s">
        <v>162</v>
      </c>
    </row>
    <row r="223" spans="2:65" s="12" customFormat="1">
      <c r="B223" s="218"/>
      <c r="C223" s="219"/>
      <c r="D223" s="204" t="s">
        <v>173</v>
      </c>
      <c r="E223" s="220" t="s">
        <v>21</v>
      </c>
      <c r="F223" s="221" t="s">
        <v>315</v>
      </c>
      <c r="G223" s="219"/>
      <c r="H223" s="222">
        <v>228</v>
      </c>
      <c r="I223" s="223"/>
      <c r="J223" s="219"/>
      <c r="K223" s="219"/>
      <c r="L223" s="224"/>
      <c r="M223" s="225"/>
      <c r="N223" s="226"/>
      <c r="O223" s="226"/>
      <c r="P223" s="226"/>
      <c r="Q223" s="226"/>
      <c r="R223" s="226"/>
      <c r="S223" s="226"/>
      <c r="T223" s="227"/>
      <c r="AT223" s="228" t="s">
        <v>173</v>
      </c>
      <c r="AU223" s="228" t="s">
        <v>82</v>
      </c>
      <c r="AV223" s="12" t="s">
        <v>82</v>
      </c>
      <c r="AW223" s="12" t="s">
        <v>36</v>
      </c>
      <c r="AX223" s="12" t="s">
        <v>72</v>
      </c>
      <c r="AY223" s="228" t="s">
        <v>162</v>
      </c>
    </row>
    <row r="224" spans="2:65" s="13" customFormat="1">
      <c r="B224" s="229"/>
      <c r="C224" s="230"/>
      <c r="D224" s="231" t="s">
        <v>173</v>
      </c>
      <c r="E224" s="232" t="s">
        <v>21</v>
      </c>
      <c r="F224" s="233" t="s">
        <v>177</v>
      </c>
      <c r="G224" s="230"/>
      <c r="H224" s="234">
        <v>690</v>
      </c>
      <c r="I224" s="235"/>
      <c r="J224" s="230"/>
      <c r="K224" s="230"/>
      <c r="L224" s="236"/>
      <c r="M224" s="237"/>
      <c r="N224" s="238"/>
      <c r="O224" s="238"/>
      <c r="P224" s="238"/>
      <c r="Q224" s="238"/>
      <c r="R224" s="238"/>
      <c r="S224" s="238"/>
      <c r="T224" s="239"/>
      <c r="AT224" s="240" t="s">
        <v>173</v>
      </c>
      <c r="AU224" s="240" t="s">
        <v>82</v>
      </c>
      <c r="AV224" s="13" t="s">
        <v>169</v>
      </c>
      <c r="AW224" s="13" t="s">
        <v>36</v>
      </c>
      <c r="AX224" s="13" t="s">
        <v>80</v>
      </c>
      <c r="AY224" s="240" t="s">
        <v>162</v>
      </c>
    </row>
    <row r="225" spans="2:65" s="1" customFormat="1" ht="40.15" customHeight="1">
      <c r="B225" s="40"/>
      <c r="C225" s="192" t="s">
        <v>316</v>
      </c>
      <c r="D225" s="192" t="s">
        <v>164</v>
      </c>
      <c r="E225" s="193" t="s">
        <v>317</v>
      </c>
      <c r="F225" s="194" t="s">
        <v>318</v>
      </c>
      <c r="G225" s="195" t="s">
        <v>167</v>
      </c>
      <c r="H225" s="196">
        <v>40</v>
      </c>
      <c r="I225" s="197"/>
      <c r="J225" s="198">
        <f>ROUND(I225*H225,2)</f>
        <v>0</v>
      </c>
      <c r="K225" s="194" t="s">
        <v>168</v>
      </c>
      <c r="L225" s="60"/>
      <c r="M225" s="199" t="s">
        <v>21</v>
      </c>
      <c r="N225" s="200" t="s">
        <v>43</v>
      </c>
      <c r="O225" s="41"/>
      <c r="P225" s="201">
        <f>O225*H225</f>
        <v>0</v>
      </c>
      <c r="Q225" s="201">
        <v>0</v>
      </c>
      <c r="R225" s="201">
        <f>Q225*H225</f>
        <v>0</v>
      </c>
      <c r="S225" s="201">
        <v>0</v>
      </c>
      <c r="T225" s="202">
        <f>S225*H225</f>
        <v>0</v>
      </c>
      <c r="AR225" s="23" t="s">
        <v>169</v>
      </c>
      <c r="AT225" s="23" t="s">
        <v>164</v>
      </c>
      <c r="AU225" s="23" t="s">
        <v>82</v>
      </c>
      <c r="AY225" s="23" t="s">
        <v>162</v>
      </c>
      <c r="BE225" s="203">
        <f>IF(N225="základní",J225,0)</f>
        <v>0</v>
      </c>
      <c r="BF225" s="203">
        <f>IF(N225="snížená",J225,0)</f>
        <v>0</v>
      </c>
      <c r="BG225" s="203">
        <f>IF(N225="zákl. přenesená",J225,0)</f>
        <v>0</v>
      </c>
      <c r="BH225" s="203">
        <f>IF(N225="sníž. přenesená",J225,0)</f>
        <v>0</v>
      </c>
      <c r="BI225" s="203">
        <f>IF(N225="nulová",J225,0)</f>
        <v>0</v>
      </c>
      <c r="BJ225" s="23" t="s">
        <v>80</v>
      </c>
      <c r="BK225" s="203">
        <f>ROUND(I225*H225,2)</f>
        <v>0</v>
      </c>
      <c r="BL225" s="23" t="s">
        <v>169</v>
      </c>
      <c r="BM225" s="23" t="s">
        <v>319</v>
      </c>
    </row>
    <row r="226" spans="2:65" s="1" customFormat="1" ht="229.5">
      <c r="B226" s="40"/>
      <c r="C226" s="62"/>
      <c r="D226" s="204" t="s">
        <v>171</v>
      </c>
      <c r="E226" s="62"/>
      <c r="F226" s="205" t="s">
        <v>303</v>
      </c>
      <c r="G226" s="62"/>
      <c r="H226" s="62"/>
      <c r="I226" s="162"/>
      <c r="J226" s="62"/>
      <c r="K226" s="62"/>
      <c r="L226" s="60"/>
      <c r="M226" s="206"/>
      <c r="N226" s="41"/>
      <c r="O226" s="41"/>
      <c r="P226" s="41"/>
      <c r="Q226" s="41"/>
      <c r="R226" s="41"/>
      <c r="S226" s="41"/>
      <c r="T226" s="77"/>
      <c r="AT226" s="23" t="s">
        <v>171</v>
      </c>
      <c r="AU226" s="23" t="s">
        <v>82</v>
      </c>
    </row>
    <row r="227" spans="2:65" s="11" customFormat="1">
      <c r="B227" s="207"/>
      <c r="C227" s="208"/>
      <c r="D227" s="204" t="s">
        <v>173</v>
      </c>
      <c r="E227" s="209" t="s">
        <v>21</v>
      </c>
      <c r="F227" s="210" t="s">
        <v>174</v>
      </c>
      <c r="G227" s="208"/>
      <c r="H227" s="211" t="s">
        <v>21</v>
      </c>
      <c r="I227" s="212"/>
      <c r="J227" s="208"/>
      <c r="K227" s="208"/>
      <c r="L227" s="213"/>
      <c r="M227" s="214"/>
      <c r="N227" s="215"/>
      <c r="O227" s="215"/>
      <c r="P227" s="215"/>
      <c r="Q227" s="215"/>
      <c r="R227" s="215"/>
      <c r="S227" s="215"/>
      <c r="T227" s="216"/>
      <c r="AT227" s="217" t="s">
        <v>173</v>
      </c>
      <c r="AU227" s="217" t="s">
        <v>82</v>
      </c>
      <c r="AV227" s="11" t="s">
        <v>80</v>
      </c>
      <c r="AW227" s="11" t="s">
        <v>36</v>
      </c>
      <c r="AX227" s="11" t="s">
        <v>72</v>
      </c>
      <c r="AY227" s="217" t="s">
        <v>162</v>
      </c>
    </row>
    <row r="228" spans="2:65" s="11" customFormat="1">
      <c r="B228" s="207"/>
      <c r="C228" s="208"/>
      <c r="D228" s="204" t="s">
        <v>173</v>
      </c>
      <c r="E228" s="209" t="s">
        <v>21</v>
      </c>
      <c r="F228" s="210" t="s">
        <v>320</v>
      </c>
      <c r="G228" s="208"/>
      <c r="H228" s="211" t="s">
        <v>21</v>
      </c>
      <c r="I228" s="212"/>
      <c r="J228" s="208"/>
      <c r="K228" s="208"/>
      <c r="L228" s="213"/>
      <c r="M228" s="214"/>
      <c r="N228" s="215"/>
      <c r="O228" s="215"/>
      <c r="P228" s="215"/>
      <c r="Q228" s="215"/>
      <c r="R228" s="215"/>
      <c r="S228" s="215"/>
      <c r="T228" s="216"/>
      <c r="AT228" s="217" t="s">
        <v>173</v>
      </c>
      <c r="AU228" s="217" t="s">
        <v>82</v>
      </c>
      <c r="AV228" s="11" t="s">
        <v>80</v>
      </c>
      <c r="AW228" s="11" t="s">
        <v>36</v>
      </c>
      <c r="AX228" s="11" t="s">
        <v>72</v>
      </c>
      <c r="AY228" s="217" t="s">
        <v>162</v>
      </c>
    </row>
    <row r="229" spans="2:65" s="12" customFormat="1">
      <c r="B229" s="218"/>
      <c r="C229" s="219"/>
      <c r="D229" s="204" t="s">
        <v>173</v>
      </c>
      <c r="E229" s="220" t="s">
        <v>21</v>
      </c>
      <c r="F229" s="221" t="s">
        <v>321</v>
      </c>
      <c r="G229" s="219"/>
      <c r="H229" s="222">
        <v>20</v>
      </c>
      <c r="I229" s="223"/>
      <c r="J229" s="219"/>
      <c r="K229" s="219"/>
      <c r="L229" s="224"/>
      <c r="M229" s="225"/>
      <c r="N229" s="226"/>
      <c r="O229" s="226"/>
      <c r="P229" s="226"/>
      <c r="Q229" s="226"/>
      <c r="R229" s="226"/>
      <c r="S229" s="226"/>
      <c r="T229" s="227"/>
      <c r="AT229" s="228" t="s">
        <v>173</v>
      </c>
      <c r="AU229" s="228" t="s">
        <v>82</v>
      </c>
      <c r="AV229" s="12" t="s">
        <v>82</v>
      </c>
      <c r="AW229" s="12" t="s">
        <v>36</v>
      </c>
      <c r="AX229" s="12" t="s">
        <v>72</v>
      </c>
      <c r="AY229" s="228" t="s">
        <v>162</v>
      </c>
    </row>
    <row r="230" spans="2:65" s="11" customFormat="1">
      <c r="B230" s="207"/>
      <c r="C230" s="208"/>
      <c r="D230" s="204" t="s">
        <v>173</v>
      </c>
      <c r="E230" s="209" t="s">
        <v>21</v>
      </c>
      <c r="F230" s="210" t="s">
        <v>322</v>
      </c>
      <c r="G230" s="208"/>
      <c r="H230" s="211" t="s">
        <v>21</v>
      </c>
      <c r="I230" s="212"/>
      <c r="J230" s="208"/>
      <c r="K230" s="208"/>
      <c r="L230" s="213"/>
      <c r="M230" s="214"/>
      <c r="N230" s="215"/>
      <c r="O230" s="215"/>
      <c r="P230" s="215"/>
      <c r="Q230" s="215"/>
      <c r="R230" s="215"/>
      <c r="S230" s="215"/>
      <c r="T230" s="216"/>
      <c r="AT230" s="217" t="s">
        <v>173</v>
      </c>
      <c r="AU230" s="217" t="s">
        <v>82</v>
      </c>
      <c r="AV230" s="11" t="s">
        <v>80</v>
      </c>
      <c r="AW230" s="11" t="s">
        <v>36</v>
      </c>
      <c r="AX230" s="11" t="s">
        <v>72</v>
      </c>
      <c r="AY230" s="217" t="s">
        <v>162</v>
      </c>
    </row>
    <row r="231" spans="2:65" s="12" customFormat="1">
      <c r="B231" s="218"/>
      <c r="C231" s="219"/>
      <c r="D231" s="204" t="s">
        <v>173</v>
      </c>
      <c r="E231" s="220" t="s">
        <v>21</v>
      </c>
      <c r="F231" s="221" t="s">
        <v>321</v>
      </c>
      <c r="G231" s="219"/>
      <c r="H231" s="222">
        <v>20</v>
      </c>
      <c r="I231" s="223"/>
      <c r="J231" s="219"/>
      <c r="K231" s="219"/>
      <c r="L231" s="224"/>
      <c r="M231" s="225"/>
      <c r="N231" s="226"/>
      <c r="O231" s="226"/>
      <c r="P231" s="226"/>
      <c r="Q231" s="226"/>
      <c r="R231" s="226"/>
      <c r="S231" s="226"/>
      <c r="T231" s="227"/>
      <c r="AT231" s="228" t="s">
        <v>173</v>
      </c>
      <c r="AU231" s="228" t="s">
        <v>82</v>
      </c>
      <c r="AV231" s="12" t="s">
        <v>82</v>
      </c>
      <c r="AW231" s="12" t="s">
        <v>36</v>
      </c>
      <c r="AX231" s="12" t="s">
        <v>72</v>
      </c>
      <c r="AY231" s="228" t="s">
        <v>162</v>
      </c>
    </row>
    <row r="232" spans="2:65" s="13" customFormat="1">
      <c r="B232" s="229"/>
      <c r="C232" s="230"/>
      <c r="D232" s="231" t="s">
        <v>173</v>
      </c>
      <c r="E232" s="232" t="s">
        <v>21</v>
      </c>
      <c r="F232" s="233" t="s">
        <v>177</v>
      </c>
      <c r="G232" s="230"/>
      <c r="H232" s="234">
        <v>40</v>
      </c>
      <c r="I232" s="235"/>
      <c r="J232" s="230"/>
      <c r="K232" s="230"/>
      <c r="L232" s="236"/>
      <c r="M232" s="237"/>
      <c r="N232" s="238"/>
      <c r="O232" s="238"/>
      <c r="P232" s="238"/>
      <c r="Q232" s="238"/>
      <c r="R232" s="238"/>
      <c r="S232" s="238"/>
      <c r="T232" s="239"/>
      <c r="AT232" s="240" t="s">
        <v>173</v>
      </c>
      <c r="AU232" s="240" t="s">
        <v>82</v>
      </c>
      <c r="AV232" s="13" t="s">
        <v>169</v>
      </c>
      <c r="AW232" s="13" t="s">
        <v>36</v>
      </c>
      <c r="AX232" s="13" t="s">
        <v>80</v>
      </c>
      <c r="AY232" s="240" t="s">
        <v>162</v>
      </c>
    </row>
    <row r="233" spans="2:65" s="1" customFormat="1" ht="20.45" customHeight="1">
      <c r="B233" s="40"/>
      <c r="C233" s="192" t="s">
        <v>323</v>
      </c>
      <c r="D233" s="192" t="s">
        <v>164</v>
      </c>
      <c r="E233" s="193" t="s">
        <v>324</v>
      </c>
      <c r="F233" s="194" t="s">
        <v>325</v>
      </c>
      <c r="G233" s="195" t="s">
        <v>167</v>
      </c>
      <c r="H233" s="196">
        <v>109.5</v>
      </c>
      <c r="I233" s="197"/>
      <c r="J233" s="198">
        <f>ROUND(I233*H233,2)</f>
        <v>0</v>
      </c>
      <c r="K233" s="194" t="s">
        <v>168</v>
      </c>
      <c r="L233" s="60"/>
      <c r="M233" s="199" t="s">
        <v>21</v>
      </c>
      <c r="N233" s="200" t="s">
        <v>43</v>
      </c>
      <c r="O233" s="41"/>
      <c r="P233" s="201">
        <f>O233*H233</f>
        <v>0</v>
      </c>
      <c r="Q233" s="201">
        <v>0</v>
      </c>
      <c r="R233" s="201">
        <f>Q233*H233</f>
        <v>0</v>
      </c>
      <c r="S233" s="201">
        <v>0</v>
      </c>
      <c r="T233" s="202">
        <f>S233*H233</f>
        <v>0</v>
      </c>
      <c r="AR233" s="23" t="s">
        <v>169</v>
      </c>
      <c r="AT233" s="23" t="s">
        <v>164</v>
      </c>
      <c r="AU233" s="23" t="s">
        <v>82</v>
      </c>
      <c r="AY233" s="23" t="s">
        <v>162</v>
      </c>
      <c r="BE233" s="203">
        <f>IF(N233="základní",J233,0)</f>
        <v>0</v>
      </c>
      <c r="BF233" s="203">
        <f>IF(N233="snížená",J233,0)</f>
        <v>0</v>
      </c>
      <c r="BG233" s="203">
        <f>IF(N233="zákl. přenesená",J233,0)</f>
        <v>0</v>
      </c>
      <c r="BH233" s="203">
        <f>IF(N233="sníž. přenesená",J233,0)</f>
        <v>0</v>
      </c>
      <c r="BI233" s="203">
        <f>IF(N233="nulová",J233,0)</f>
        <v>0</v>
      </c>
      <c r="BJ233" s="23" t="s">
        <v>80</v>
      </c>
      <c r="BK233" s="203">
        <f>ROUND(I233*H233,2)</f>
        <v>0</v>
      </c>
      <c r="BL233" s="23" t="s">
        <v>169</v>
      </c>
      <c r="BM233" s="23" t="s">
        <v>326</v>
      </c>
    </row>
    <row r="234" spans="2:65" s="1" customFormat="1" ht="54">
      <c r="B234" s="40"/>
      <c r="C234" s="62"/>
      <c r="D234" s="204" t="s">
        <v>171</v>
      </c>
      <c r="E234" s="62"/>
      <c r="F234" s="205" t="s">
        <v>327</v>
      </c>
      <c r="G234" s="62"/>
      <c r="H234" s="62"/>
      <c r="I234" s="162"/>
      <c r="J234" s="62"/>
      <c r="K234" s="62"/>
      <c r="L234" s="60"/>
      <c r="M234" s="206"/>
      <c r="N234" s="41"/>
      <c r="O234" s="41"/>
      <c r="P234" s="41"/>
      <c r="Q234" s="41"/>
      <c r="R234" s="41"/>
      <c r="S234" s="41"/>
      <c r="T234" s="77"/>
      <c r="AT234" s="23" t="s">
        <v>171</v>
      </c>
      <c r="AU234" s="23" t="s">
        <v>82</v>
      </c>
    </row>
    <row r="235" spans="2:65" s="11" customFormat="1">
      <c r="B235" s="207"/>
      <c r="C235" s="208"/>
      <c r="D235" s="204" t="s">
        <v>173</v>
      </c>
      <c r="E235" s="209" t="s">
        <v>21</v>
      </c>
      <c r="F235" s="210" t="s">
        <v>174</v>
      </c>
      <c r="G235" s="208"/>
      <c r="H235" s="211" t="s">
        <v>21</v>
      </c>
      <c r="I235" s="212"/>
      <c r="J235" s="208"/>
      <c r="K235" s="208"/>
      <c r="L235" s="213"/>
      <c r="M235" s="214"/>
      <c r="N235" s="215"/>
      <c r="O235" s="215"/>
      <c r="P235" s="215"/>
      <c r="Q235" s="215"/>
      <c r="R235" s="215"/>
      <c r="S235" s="215"/>
      <c r="T235" s="216"/>
      <c r="AT235" s="217" t="s">
        <v>173</v>
      </c>
      <c r="AU235" s="217" t="s">
        <v>82</v>
      </c>
      <c r="AV235" s="11" t="s">
        <v>80</v>
      </c>
      <c r="AW235" s="11" t="s">
        <v>36</v>
      </c>
      <c r="AX235" s="11" t="s">
        <v>72</v>
      </c>
      <c r="AY235" s="217" t="s">
        <v>162</v>
      </c>
    </row>
    <row r="236" spans="2:65" s="11" customFormat="1">
      <c r="B236" s="207"/>
      <c r="C236" s="208"/>
      <c r="D236" s="204" t="s">
        <v>173</v>
      </c>
      <c r="E236" s="209" t="s">
        <v>21</v>
      </c>
      <c r="F236" s="210" t="s">
        <v>328</v>
      </c>
      <c r="G236" s="208"/>
      <c r="H236" s="211" t="s">
        <v>21</v>
      </c>
      <c r="I236" s="212"/>
      <c r="J236" s="208"/>
      <c r="K236" s="208"/>
      <c r="L236" s="213"/>
      <c r="M236" s="214"/>
      <c r="N236" s="215"/>
      <c r="O236" s="215"/>
      <c r="P236" s="215"/>
      <c r="Q236" s="215"/>
      <c r="R236" s="215"/>
      <c r="S236" s="215"/>
      <c r="T236" s="216"/>
      <c r="AT236" s="217" t="s">
        <v>173</v>
      </c>
      <c r="AU236" s="217" t="s">
        <v>82</v>
      </c>
      <c r="AV236" s="11" t="s">
        <v>80</v>
      </c>
      <c r="AW236" s="11" t="s">
        <v>36</v>
      </c>
      <c r="AX236" s="11" t="s">
        <v>72</v>
      </c>
      <c r="AY236" s="217" t="s">
        <v>162</v>
      </c>
    </row>
    <row r="237" spans="2:65" s="11" customFormat="1">
      <c r="B237" s="207"/>
      <c r="C237" s="208"/>
      <c r="D237" s="204" t="s">
        <v>173</v>
      </c>
      <c r="E237" s="209" t="s">
        <v>21</v>
      </c>
      <c r="F237" s="210" t="s">
        <v>210</v>
      </c>
      <c r="G237" s="208"/>
      <c r="H237" s="211" t="s">
        <v>21</v>
      </c>
      <c r="I237" s="212"/>
      <c r="J237" s="208"/>
      <c r="K237" s="208"/>
      <c r="L237" s="213"/>
      <c r="M237" s="214"/>
      <c r="N237" s="215"/>
      <c r="O237" s="215"/>
      <c r="P237" s="215"/>
      <c r="Q237" s="215"/>
      <c r="R237" s="215"/>
      <c r="S237" s="215"/>
      <c r="T237" s="216"/>
      <c r="AT237" s="217" t="s">
        <v>173</v>
      </c>
      <c r="AU237" s="217" t="s">
        <v>82</v>
      </c>
      <c r="AV237" s="11" t="s">
        <v>80</v>
      </c>
      <c r="AW237" s="11" t="s">
        <v>36</v>
      </c>
      <c r="AX237" s="11" t="s">
        <v>72</v>
      </c>
      <c r="AY237" s="217" t="s">
        <v>162</v>
      </c>
    </row>
    <row r="238" spans="2:65" s="12" customFormat="1">
      <c r="B238" s="218"/>
      <c r="C238" s="219"/>
      <c r="D238" s="204" t="s">
        <v>173</v>
      </c>
      <c r="E238" s="220" t="s">
        <v>21</v>
      </c>
      <c r="F238" s="221" t="s">
        <v>305</v>
      </c>
      <c r="G238" s="219"/>
      <c r="H238" s="222">
        <v>56.25</v>
      </c>
      <c r="I238" s="223"/>
      <c r="J238" s="219"/>
      <c r="K238" s="219"/>
      <c r="L238" s="224"/>
      <c r="M238" s="225"/>
      <c r="N238" s="226"/>
      <c r="O238" s="226"/>
      <c r="P238" s="226"/>
      <c r="Q238" s="226"/>
      <c r="R238" s="226"/>
      <c r="S238" s="226"/>
      <c r="T238" s="227"/>
      <c r="AT238" s="228" t="s">
        <v>173</v>
      </c>
      <c r="AU238" s="228" t="s">
        <v>82</v>
      </c>
      <c r="AV238" s="12" t="s">
        <v>82</v>
      </c>
      <c r="AW238" s="12" t="s">
        <v>36</v>
      </c>
      <c r="AX238" s="12" t="s">
        <v>72</v>
      </c>
      <c r="AY238" s="228" t="s">
        <v>162</v>
      </c>
    </row>
    <row r="239" spans="2:65" s="11" customFormat="1">
      <c r="B239" s="207"/>
      <c r="C239" s="208"/>
      <c r="D239" s="204" t="s">
        <v>173</v>
      </c>
      <c r="E239" s="209" t="s">
        <v>21</v>
      </c>
      <c r="F239" s="210" t="s">
        <v>212</v>
      </c>
      <c r="G239" s="208"/>
      <c r="H239" s="211" t="s">
        <v>21</v>
      </c>
      <c r="I239" s="212"/>
      <c r="J239" s="208"/>
      <c r="K239" s="208"/>
      <c r="L239" s="213"/>
      <c r="M239" s="214"/>
      <c r="N239" s="215"/>
      <c r="O239" s="215"/>
      <c r="P239" s="215"/>
      <c r="Q239" s="215"/>
      <c r="R239" s="215"/>
      <c r="S239" s="215"/>
      <c r="T239" s="216"/>
      <c r="AT239" s="217" t="s">
        <v>173</v>
      </c>
      <c r="AU239" s="217" t="s">
        <v>82</v>
      </c>
      <c r="AV239" s="11" t="s">
        <v>80</v>
      </c>
      <c r="AW239" s="11" t="s">
        <v>36</v>
      </c>
      <c r="AX239" s="11" t="s">
        <v>72</v>
      </c>
      <c r="AY239" s="217" t="s">
        <v>162</v>
      </c>
    </row>
    <row r="240" spans="2:65" s="12" customFormat="1">
      <c r="B240" s="218"/>
      <c r="C240" s="219"/>
      <c r="D240" s="204" t="s">
        <v>173</v>
      </c>
      <c r="E240" s="220" t="s">
        <v>21</v>
      </c>
      <c r="F240" s="221" t="s">
        <v>329</v>
      </c>
      <c r="G240" s="219"/>
      <c r="H240" s="222">
        <v>53.25</v>
      </c>
      <c r="I240" s="223"/>
      <c r="J240" s="219"/>
      <c r="K240" s="219"/>
      <c r="L240" s="224"/>
      <c r="M240" s="225"/>
      <c r="N240" s="226"/>
      <c r="O240" s="226"/>
      <c r="P240" s="226"/>
      <c r="Q240" s="226"/>
      <c r="R240" s="226"/>
      <c r="S240" s="226"/>
      <c r="T240" s="227"/>
      <c r="AT240" s="228" t="s">
        <v>173</v>
      </c>
      <c r="AU240" s="228" t="s">
        <v>82</v>
      </c>
      <c r="AV240" s="12" t="s">
        <v>82</v>
      </c>
      <c r="AW240" s="12" t="s">
        <v>36</v>
      </c>
      <c r="AX240" s="12" t="s">
        <v>72</v>
      </c>
      <c r="AY240" s="228" t="s">
        <v>162</v>
      </c>
    </row>
    <row r="241" spans="2:65" s="13" customFormat="1">
      <c r="B241" s="229"/>
      <c r="C241" s="230"/>
      <c r="D241" s="231" t="s">
        <v>173</v>
      </c>
      <c r="E241" s="232" t="s">
        <v>21</v>
      </c>
      <c r="F241" s="233" t="s">
        <v>177</v>
      </c>
      <c r="G241" s="230"/>
      <c r="H241" s="234">
        <v>109.5</v>
      </c>
      <c r="I241" s="235"/>
      <c r="J241" s="230"/>
      <c r="K241" s="230"/>
      <c r="L241" s="236"/>
      <c r="M241" s="237"/>
      <c r="N241" s="238"/>
      <c r="O241" s="238"/>
      <c r="P241" s="238"/>
      <c r="Q241" s="238"/>
      <c r="R241" s="238"/>
      <c r="S241" s="238"/>
      <c r="T241" s="239"/>
      <c r="AT241" s="240" t="s">
        <v>173</v>
      </c>
      <c r="AU241" s="240" t="s">
        <v>82</v>
      </c>
      <c r="AV241" s="13" t="s">
        <v>169</v>
      </c>
      <c r="AW241" s="13" t="s">
        <v>36</v>
      </c>
      <c r="AX241" s="13" t="s">
        <v>80</v>
      </c>
      <c r="AY241" s="240" t="s">
        <v>162</v>
      </c>
    </row>
    <row r="242" spans="2:65" s="1" customFormat="1" ht="28.9" customHeight="1">
      <c r="B242" s="40"/>
      <c r="C242" s="192" t="s">
        <v>330</v>
      </c>
      <c r="D242" s="192" t="s">
        <v>164</v>
      </c>
      <c r="E242" s="193" t="s">
        <v>331</v>
      </c>
      <c r="F242" s="194" t="s">
        <v>332</v>
      </c>
      <c r="G242" s="195" t="s">
        <v>167</v>
      </c>
      <c r="H242" s="196">
        <v>53.25</v>
      </c>
      <c r="I242" s="197"/>
      <c r="J242" s="198">
        <f>ROUND(I242*H242,2)</f>
        <v>0</v>
      </c>
      <c r="K242" s="194" t="s">
        <v>168</v>
      </c>
      <c r="L242" s="60"/>
      <c r="M242" s="199" t="s">
        <v>21</v>
      </c>
      <c r="N242" s="200" t="s">
        <v>43</v>
      </c>
      <c r="O242" s="41"/>
      <c r="P242" s="201">
        <f>O242*H242</f>
        <v>0</v>
      </c>
      <c r="Q242" s="201">
        <v>0</v>
      </c>
      <c r="R242" s="201">
        <f>Q242*H242</f>
        <v>0</v>
      </c>
      <c r="S242" s="201">
        <v>0</v>
      </c>
      <c r="T242" s="202">
        <f>S242*H242</f>
        <v>0</v>
      </c>
      <c r="AR242" s="23" t="s">
        <v>169</v>
      </c>
      <c r="AT242" s="23" t="s">
        <v>164</v>
      </c>
      <c r="AU242" s="23" t="s">
        <v>82</v>
      </c>
      <c r="AY242" s="23" t="s">
        <v>162</v>
      </c>
      <c r="BE242" s="203">
        <f>IF(N242="základní",J242,0)</f>
        <v>0</v>
      </c>
      <c r="BF242" s="203">
        <f>IF(N242="snížená",J242,0)</f>
        <v>0</v>
      </c>
      <c r="BG242" s="203">
        <f>IF(N242="zákl. přenesená",J242,0)</f>
        <v>0</v>
      </c>
      <c r="BH242" s="203">
        <f>IF(N242="sníž. přenesená",J242,0)</f>
        <v>0</v>
      </c>
      <c r="BI242" s="203">
        <f>IF(N242="nulová",J242,0)</f>
        <v>0</v>
      </c>
      <c r="BJ242" s="23" t="s">
        <v>80</v>
      </c>
      <c r="BK242" s="203">
        <f>ROUND(I242*H242,2)</f>
        <v>0</v>
      </c>
      <c r="BL242" s="23" t="s">
        <v>169</v>
      </c>
      <c r="BM242" s="23" t="s">
        <v>333</v>
      </c>
    </row>
    <row r="243" spans="2:65" s="1" customFormat="1" ht="175.5">
      <c r="B243" s="40"/>
      <c r="C243" s="62"/>
      <c r="D243" s="204" t="s">
        <v>171</v>
      </c>
      <c r="E243" s="62"/>
      <c r="F243" s="205" t="s">
        <v>334</v>
      </c>
      <c r="G243" s="62"/>
      <c r="H243" s="62"/>
      <c r="I243" s="162"/>
      <c r="J243" s="62"/>
      <c r="K243" s="62"/>
      <c r="L243" s="60"/>
      <c r="M243" s="206"/>
      <c r="N243" s="41"/>
      <c r="O243" s="41"/>
      <c r="P243" s="41"/>
      <c r="Q243" s="41"/>
      <c r="R243" s="41"/>
      <c r="S243" s="41"/>
      <c r="T243" s="77"/>
      <c r="AT243" s="23" t="s">
        <v>171</v>
      </c>
      <c r="AU243" s="23" t="s">
        <v>82</v>
      </c>
    </row>
    <row r="244" spans="2:65" s="11" customFormat="1">
      <c r="B244" s="207"/>
      <c r="C244" s="208"/>
      <c r="D244" s="204" t="s">
        <v>173</v>
      </c>
      <c r="E244" s="209" t="s">
        <v>21</v>
      </c>
      <c r="F244" s="210" t="s">
        <v>174</v>
      </c>
      <c r="G244" s="208"/>
      <c r="H244" s="211" t="s">
        <v>21</v>
      </c>
      <c r="I244" s="212"/>
      <c r="J244" s="208"/>
      <c r="K244" s="208"/>
      <c r="L244" s="213"/>
      <c r="M244" s="214"/>
      <c r="N244" s="215"/>
      <c r="O244" s="215"/>
      <c r="P244" s="215"/>
      <c r="Q244" s="215"/>
      <c r="R244" s="215"/>
      <c r="S244" s="215"/>
      <c r="T244" s="216"/>
      <c r="AT244" s="217" t="s">
        <v>173</v>
      </c>
      <c r="AU244" s="217" t="s">
        <v>82</v>
      </c>
      <c r="AV244" s="11" t="s">
        <v>80</v>
      </c>
      <c r="AW244" s="11" t="s">
        <v>36</v>
      </c>
      <c r="AX244" s="11" t="s">
        <v>72</v>
      </c>
      <c r="AY244" s="217" t="s">
        <v>162</v>
      </c>
    </row>
    <row r="245" spans="2:65" s="11" customFormat="1">
      <c r="B245" s="207"/>
      <c r="C245" s="208"/>
      <c r="D245" s="204" t="s">
        <v>173</v>
      </c>
      <c r="E245" s="209" t="s">
        <v>21</v>
      </c>
      <c r="F245" s="210" t="s">
        <v>335</v>
      </c>
      <c r="G245" s="208"/>
      <c r="H245" s="211" t="s">
        <v>21</v>
      </c>
      <c r="I245" s="212"/>
      <c r="J245" s="208"/>
      <c r="K245" s="208"/>
      <c r="L245" s="213"/>
      <c r="M245" s="214"/>
      <c r="N245" s="215"/>
      <c r="O245" s="215"/>
      <c r="P245" s="215"/>
      <c r="Q245" s="215"/>
      <c r="R245" s="215"/>
      <c r="S245" s="215"/>
      <c r="T245" s="216"/>
      <c r="AT245" s="217" t="s">
        <v>173</v>
      </c>
      <c r="AU245" s="217" t="s">
        <v>82</v>
      </c>
      <c r="AV245" s="11" t="s">
        <v>80</v>
      </c>
      <c r="AW245" s="11" t="s">
        <v>36</v>
      </c>
      <c r="AX245" s="11" t="s">
        <v>72</v>
      </c>
      <c r="AY245" s="217" t="s">
        <v>162</v>
      </c>
    </row>
    <row r="246" spans="2:65" s="12" customFormat="1">
      <c r="B246" s="218"/>
      <c r="C246" s="219"/>
      <c r="D246" s="204" t="s">
        <v>173</v>
      </c>
      <c r="E246" s="220" t="s">
        <v>21</v>
      </c>
      <c r="F246" s="221" t="s">
        <v>329</v>
      </c>
      <c r="G246" s="219"/>
      <c r="H246" s="222">
        <v>53.25</v>
      </c>
      <c r="I246" s="223"/>
      <c r="J246" s="219"/>
      <c r="K246" s="219"/>
      <c r="L246" s="224"/>
      <c r="M246" s="225"/>
      <c r="N246" s="226"/>
      <c r="O246" s="226"/>
      <c r="P246" s="226"/>
      <c r="Q246" s="226"/>
      <c r="R246" s="226"/>
      <c r="S246" s="226"/>
      <c r="T246" s="227"/>
      <c r="AT246" s="228" t="s">
        <v>173</v>
      </c>
      <c r="AU246" s="228" t="s">
        <v>82</v>
      </c>
      <c r="AV246" s="12" t="s">
        <v>82</v>
      </c>
      <c r="AW246" s="12" t="s">
        <v>36</v>
      </c>
      <c r="AX246" s="12" t="s">
        <v>72</v>
      </c>
      <c r="AY246" s="228" t="s">
        <v>162</v>
      </c>
    </row>
    <row r="247" spans="2:65" s="13" customFormat="1">
      <c r="B247" s="229"/>
      <c r="C247" s="230"/>
      <c r="D247" s="231" t="s">
        <v>173</v>
      </c>
      <c r="E247" s="232" t="s">
        <v>21</v>
      </c>
      <c r="F247" s="233" t="s">
        <v>177</v>
      </c>
      <c r="G247" s="230"/>
      <c r="H247" s="234">
        <v>53.25</v>
      </c>
      <c r="I247" s="235"/>
      <c r="J247" s="230"/>
      <c r="K247" s="230"/>
      <c r="L247" s="236"/>
      <c r="M247" s="237"/>
      <c r="N247" s="238"/>
      <c r="O247" s="238"/>
      <c r="P247" s="238"/>
      <c r="Q247" s="238"/>
      <c r="R247" s="238"/>
      <c r="S247" s="238"/>
      <c r="T247" s="239"/>
      <c r="AT247" s="240" t="s">
        <v>173</v>
      </c>
      <c r="AU247" s="240" t="s">
        <v>82</v>
      </c>
      <c r="AV247" s="13" t="s">
        <v>169</v>
      </c>
      <c r="AW247" s="13" t="s">
        <v>36</v>
      </c>
      <c r="AX247" s="13" t="s">
        <v>80</v>
      </c>
      <c r="AY247" s="240" t="s">
        <v>162</v>
      </c>
    </row>
    <row r="248" spans="2:65" s="1" customFormat="1" ht="28.9" customHeight="1">
      <c r="B248" s="40"/>
      <c r="C248" s="192" t="s">
        <v>336</v>
      </c>
      <c r="D248" s="192" t="s">
        <v>164</v>
      </c>
      <c r="E248" s="193" t="s">
        <v>337</v>
      </c>
      <c r="F248" s="194" t="s">
        <v>338</v>
      </c>
      <c r="G248" s="195" t="s">
        <v>167</v>
      </c>
      <c r="H248" s="196">
        <v>345</v>
      </c>
      <c r="I248" s="197"/>
      <c r="J248" s="198">
        <f>ROUND(I248*H248,2)</f>
        <v>0</v>
      </c>
      <c r="K248" s="194" t="s">
        <v>168</v>
      </c>
      <c r="L248" s="60"/>
      <c r="M248" s="199" t="s">
        <v>21</v>
      </c>
      <c r="N248" s="200" t="s">
        <v>43</v>
      </c>
      <c r="O248" s="41"/>
      <c r="P248" s="201">
        <f>O248*H248</f>
        <v>0</v>
      </c>
      <c r="Q248" s="201">
        <v>0</v>
      </c>
      <c r="R248" s="201">
        <f>Q248*H248</f>
        <v>0</v>
      </c>
      <c r="S248" s="201">
        <v>0</v>
      </c>
      <c r="T248" s="202">
        <f>S248*H248</f>
        <v>0</v>
      </c>
      <c r="AR248" s="23" t="s">
        <v>169</v>
      </c>
      <c r="AT248" s="23" t="s">
        <v>164</v>
      </c>
      <c r="AU248" s="23" t="s">
        <v>82</v>
      </c>
      <c r="AY248" s="23" t="s">
        <v>162</v>
      </c>
      <c r="BE248" s="203">
        <f>IF(N248="základní",J248,0)</f>
        <v>0</v>
      </c>
      <c r="BF248" s="203">
        <f>IF(N248="snížená",J248,0)</f>
        <v>0</v>
      </c>
      <c r="BG248" s="203">
        <f>IF(N248="zákl. přenesená",J248,0)</f>
        <v>0</v>
      </c>
      <c r="BH248" s="203">
        <f>IF(N248="sníž. přenesená",J248,0)</f>
        <v>0</v>
      </c>
      <c r="BI248" s="203">
        <f>IF(N248="nulová",J248,0)</f>
        <v>0</v>
      </c>
      <c r="BJ248" s="23" t="s">
        <v>80</v>
      </c>
      <c r="BK248" s="203">
        <f>ROUND(I248*H248,2)</f>
        <v>0</v>
      </c>
      <c r="BL248" s="23" t="s">
        <v>169</v>
      </c>
      <c r="BM248" s="23" t="s">
        <v>339</v>
      </c>
    </row>
    <row r="249" spans="2:65" s="1" customFormat="1" ht="175.5">
      <c r="B249" s="40"/>
      <c r="C249" s="62"/>
      <c r="D249" s="204" t="s">
        <v>171</v>
      </c>
      <c r="E249" s="62"/>
      <c r="F249" s="205" t="s">
        <v>334</v>
      </c>
      <c r="G249" s="62"/>
      <c r="H249" s="62"/>
      <c r="I249" s="162"/>
      <c r="J249" s="62"/>
      <c r="K249" s="62"/>
      <c r="L249" s="60"/>
      <c r="M249" s="206"/>
      <c r="N249" s="41"/>
      <c r="O249" s="41"/>
      <c r="P249" s="41"/>
      <c r="Q249" s="41"/>
      <c r="R249" s="41"/>
      <c r="S249" s="41"/>
      <c r="T249" s="77"/>
      <c r="AT249" s="23" t="s">
        <v>171</v>
      </c>
      <c r="AU249" s="23" t="s">
        <v>82</v>
      </c>
    </row>
    <row r="250" spans="2:65" s="11" customFormat="1">
      <c r="B250" s="207"/>
      <c r="C250" s="208"/>
      <c r="D250" s="204" t="s">
        <v>173</v>
      </c>
      <c r="E250" s="209" t="s">
        <v>21</v>
      </c>
      <c r="F250" s="210" t="s">
        <v>174</v>
      </c>
      <c r="G250" s="208"/>
      <c r="H250" s="211" t="s">
        <v>21</v>
      </c>
      <c r="I250" s="212"/>
      <c r="J250" s="208"/>
      <c r="K250" s="208"/>
      <c r="L250" s="213"/>
      <c r="M250" s="214"/>
      <c r="N250" s="215"/>
      <c r="O250" s="215"/>
      <c r="P250" s="215"/>
      <c r="Q250" s="215"/>
      <c r="R250" s="215"/>
      <c r="S250" s="215"/>
      <c r="T250" s="216"/>
      <c r="AT250" s="217" t="s">
        <v>173</v>
      </c>
      <c r="AU250" s="217" t="s">
        <v>82</v>
      </c>
      <c r="AV250" s="11" t="s">
        <v>80</v>
      </c>
      <c r="AW250" s="11" t="s">
        <v>36</v>
      </c>
      <c r="AX250" s="11" t="s">
        <v>72</v>
      </c>
      <c r="AY250" s="217" t="s">
        <v>162</v>
      </c>
    </row>
    <row r="251" spans="2:65" s="11" customFormat="1">
      <c r="B251" s="207"/>
      <c r="C251" s="208"/>
      <c r="D251" s="204" t="s">
        <v>173</v>
      </c>
      <c r="E251" s="209" t="s">
        <v>21</v>
      </c>
      <c r="F251" s="210" t="s">
        <v>340</v>
      </c>
      <c r="G251" s="208"/>
      <c r="H251" s="211" t="s">
        <v>21</v>
      </c>
      <c r="I251" s="212"/>
      <c r="J251" s="208"/>
      <c r="K251" s="208"/>
      <c r="L251" s="213"/>
      <c r="M251" s="214"/>
      <c r="N251" s="215"/>
      <c r="O251" s="215"/>
      <c r="P251" s="215"/>
      <c r="Q251" s="215"/>
      <c r="R251" s="215"/>
      <c r="S251" s="215"/>
      <c r="T251" s="216"/>
      <c r="AT251" s="217" t="s">
        <v>173</v>
      </c>
      <c r="AU251" s="217" t="s">
        <v>82</v>
      </c>
      <c r="AV251" s="11" t="s">
        <v>80</v>
      </c>
      <c r="AW251" s="11" t="s">
        <v>36</v>
      </c>
      <c r="AX251" s="11" t="s">
        <v>72</v>
      </c>
      <c r="AY251" s="217" t="s">
        <v>162</v>
      </c>
    </row>
    <row r="252" spans="2:65" s="12" customFormat="1">
      <c r="B252" s="218"/>
      <c r="C252" s="219"/>
      <c r="D252" s="204" t="s">
        <v>173</v>
      </c>
      <c r="E252" s="220" t="s">
        <v>21</v>
      </c>
      <c r="F252" s="221" t="s">
        <v>313</v>
      </c>
      <c r="G252" s="219"/>
      <c r="H252" s="222">
        <v>117</v>
      </c>
      <c r="I252" s="223"/>
      <c r="J252" s="219"/>
      <c r="K252" s="219"/>
      <c r="L252" s="224"/>
      <c r="M252" s="225"/>
      <c r="N252" s="226"/>
      <c r="O252" s="226"/>
      <c r="P252" s="226"/>
      <c r="Q252" s="226"/>
      <c r="R252" s="226"/>
      <c r="S252" s="226"/>
      <c r="T252" s="227"/>
      <c r="AT252" s="228" t="s">
        <v>173</v>
      </c>
      <c r="AU252" s="228" t="s">
        <v>82</v>
      </c>
      <c r="AV252" s="12" t="s">
        <v>82</v>
      </c>
      <c r="AW252" s="12" t="s">
        <v>36</v>
      </c>
      <c r="AX252" s="12" t="s">
        <v>72</v>
      </c>
      <c r="AY252" s="228" t="s">
        <v>162</v>
      </c>
    </row>
    <row r="253" spans="2:65" s="11" customFormat="1">
      <c r="B253" s="207"/>
      <c r="C253" s="208"/>
      <c r="D253" s="204" t="s">
        <v>173</v>
      </c>
      <c r="E253" s="209" t="s">
        <v>21</v>
      </c>
      <c r="F253" s="210" t="s">
        <v>341</v>
      </c>
      <c r="G253" s="208"/>
      <c r="H253" s="211" t="s">
        <v>21</v>
      </c>
      <c r="I253" s="212"/>
      <c r="J253" s="208"/>
      <c r="K253" s="208"/>
      <c r="L253" s="213"/>
      <c r="M253" s="214"/>
      <c r="N253" s="215"/>
      <c r="O253" s="215"/>
      <c r="P253" s="215"/>
      <c r="Q253" s="215"/>
      <c r="R253" s="215"/>
      <c r="S253" s="215"/>
      <c r="T253" s="216"/>
      <c r="AT253" s="217" t="s">
        <v>173</v>
      </c>
      <c r="AU253" s="217" t="s">
        <v>82</v>
      </c>
      <c r="AV253" s="11" t="s">
        <v>80</v>
      </c>
      <c r="AW253" s="11" t="s">
        <v>36</v>
      </c>
      <c r="AX253" s="11" t="s">
        <v>72</v>
      </c>
      <c r="AY253" s="217" t="s">
        <v>162</v>
      </c>
    </row>
    <row r="254" spans="2:65" s="12" customFormat="1">
      <c r="B254" s="218"/>
      <c r="C254" s="219"/>
      <c r="D254" s="204" t="s">
        <v>173</v>
      </c>
      <c r="E254" s="220" t="s">
        <v>21</v>
      </c>
      <c r="F254" s="221" t="s">
        <v>342</v>
      </c>
      <c r="G254" s="219"/>
      <c r="H254" s="222">
        <v>228</v>
      </c>
      <c r="I254" s="223"/>
      <c r="J254" s="219"/>
      <c r="K254" s="219"/>
      <c r="L254" s="224"/>
      <c r="M254" s="225"/>
      <c r="N254" s="226"/>
      <c r="O254" s="226"/>
      <c r="P254" s="226"/>
      <c r="Q254" s="226"/>
      <c r="R254" s="226"/>
      <c r="S254" s="226"/>
      <c r="T254" s="227"/>
      <c r="AT254" s="228" t="s">
        <v>173</v>
      </c>
      <c r="AU254" s="228" t="s">
        <v>82</v>
      </c>
      <c r="AV254" s="12" t="s">
        <v>82</v>
      </c>
      <c r="AW254" s="12" t="s">
        <v>36</v>
      </c>
      <c r="AX254" s="12" t="s">
        <v>72</v>
      </c>
      <c r="AY254" s="228" t="s">
        <v>162</v>
      </c>
    </row>
    <row r="255" spans="2:65" s="13" customFormat="1">
      <c r="B255" s="229"/>
      <c r="C255" s="230"/>
      <c r="D255" s="231" t="s">
        <v>173</v>
      </c>
      <c r="E255" s="232" t="s">
        <v>21</v>
      </c>
      <c r="F255" s="233" t="s">
        <v>177</v>
      </c>
      <c r="G255" s="230"/>
      <c r="H255" s="234">
        <v>345</v>
      </c>
      <c r="I255" s="235"/>
      <c r="J255" s="230"/>
      <c r="K255" s="230"/>
      <c r="L255" s="236"/>
      <c r="M255" s="237"/>
      <c r="N255" s="238"/>
      <c r="O255" s="238"/>
      <c r="P255" s="238"/>
      <c r="Q255" s="238"/>
      <c r="R255" s="238"/>
      <c r="S255" s="238"/>
      <c r="T255" s="239"/>
      <c r="AT255" s="240" t="s">
        <v>173</v>
      </c>
      <c r="AU255" s="240" t="s">
        <v>82</v>
      </c>
      <c r="AV255" s="13" t="s">
        <v>169</v>
      </c>
      <c r="AW255" s="13" t="s">
        <v>36</v>
      </c>
      <c r="AX255" s="13" t="s">
        <v>80</v>
      </c>
      <c r="AY255" s="240" t="s">
        <v>162</v>
      </c>
    </row>
    <row r="256" spans="2:65" s="1" customFormat="1" ht="28.9" customHeight="1">
      <c r="B256" s="40"/>
      <c r="C256" s="192" t="s">
        <v>343</v>
      </c>
      <c r="D256" s="192" t="s">
        <v>164</v>
      </c>
      <c r="E256" s="193" t="s">
        <v>344</v>
      </c>
      <c r="F256" s="194" t="s">
        <v>345</v>
      </c>
      <c r="G256" s="195" t="s">
        <v>167</v>
      </c>
      <c r="H256" s="196">
        <v>20</v>
      </c>
      <c r="I256" s="197"/>
      <c r="J256" s="198">
        <f>ROUND(I256*H256,2)</f>
        <v>0</v>
      </c>
      <c r="K256" s="194" t="s">
        <v>168</v>
      </c>
      <c r="L256" s="60"/>
      <c r="M256" s="199" t="s">
        <v>21</v>
      </c>
      <c r="N256" s="200" t="s">
        <v>43</v>
      </c>
      <c r="O256" s="41"/>
      <c r="P256" s="201">
        <f>O256*H256</f>
        <v>0</v>
      </c>
      <c r="Q256" s="201">
        <v>0</v>
      </c>
      <c r="R256" s="201">
        <f>Q256*H256</f>
        <v>0</v>
      </c>
      <c r="S256" s="201">
        <v>0</v>
      </c>
      <c r="T256" s="202">
        <f>S256*H256</f>
        <v>0</v>
      </c>
      <c r="AR256" s="23" t="s">
        <v>169</v>
      </c>
      <c r="AT256" s="23" t="s">
        <v>164</v>
      </c>
      <c r="AU256" s="23" t="s">
        <v>82</v>
      </c>
      <c r="AY256" s="23" t="s">
        <v>162</v>
      </c>
      <c r="BE256" s="203">
        <f>IF(N256="základní",J256,0)</f>
        <v>0</v>
      </c>
      <c r="BF256" s="203">
        <f>IF(N256="snížená",J256,0)</f>
        <v>0</v>
      </c>
      <c r="BG256" s="203">
        <f>IF(N256="zákl. přenesená",J256,0)</f>
        <v>0</v>
      </c>
      <c r="BH256" s="203">
        <f>IF(N256="sníž. přenesená",J256,0)</f>
        <v>0</v>
      </c>
      <c r="BI256" s="203">
        <f>IF(N256="nulová",J256,0)</f>
        <v>0</v>
      </c>
      <c r="BJ256" s="23" t="s">
        <v>80</v>
      </c>
      <c r="BK256" s="203">
        <f>ROUND(I256*H256,2)</f>
        <v>0</v>
      </c>
      <c r="BL256" s="23" t="s">
        <v>169</v>
      </c>
      <c r="BM256" s="23" t="s">
        <v>346</v>
      </c>
    </row>
    <row r="257" spans="2:65" s="1" customFormat="1" ht="175.5">
      <c r="B257" s="40"/>
      <c r="C257" s="62"/>
      <c r="D257" s="204" t="s">
        <v>171</v>
      </c>
      <c r="E257" s="62"/>
      <c r="F257" s="205" t="s">
        <v>334</v>
      </c>
      <c r="G257" s="62"/>
      <c r="H257" s="62"/>
      <c r="I257" s="162"/>
      <c r="J257" s="62"/>
      <c r="K257" s="62"/>
      <c r="L257" s="60"/>
      <c r="M257" s="206"/>
      <c r="N257" s="41"/>
      <c r="O257" s="41"/>
      <c r="P257" s="41"/>
      <c r="Q257" s="41"/>
      <c r="R257" s="41"/>
      <c r="S257" s="41"/>
      <c r="T257" s="77"/>
      <c r="AT257" s="23" t="s">
        <v>171</v>
      </c>
      <c r="AU257" s="23" t="s">
        <v>82</v>
      </c>
    </row>
    <row r="258" spans="2:65" s="11" customFormat="1">
      <c r="B258" s="207"/>
      <c r="C258" s="208"/>
      <c r="D258" s="204" t="s">
        <v>173</v>
      </c>
      <c r="E258" s="209" t="s">
        <v>21</v>
      </c>
      <c r="F258" s="210" t="s">
        <v>174</v>
      </c>
      <c r="G258" s="208"/>
      <c r="H258" s="211" t="s">
        <v>21</v>
      </c>
      <c r="I258" s="212"/>
      <c r="J258" s="208"/>
      <c r="K258" s="208"/>
      <c r="L258" s="213"/>
      <c r="M258" s="214"/>
      <c r="N258" s="215"/>
      <c r="O258" s="215"/>
      <c r="P258" s="215"/>
      <c r="Q258" s="215"/>
      <c r="R258" s="215"/>
      <c r="S258" s="215"/>
      <c r="T258" s="216"/>
      <c r="AT258" s="217" t="s">
        <v>173</v>
      </c>
      <c r="AU258" s="217" t="s">
        <v>82</v>
      </c>
      <c r="AV258" s="11" t="s">
        <v>80</v>
      </c>
      <c r="AW258" s="11" t="s">
        <v>36</v>
      </c>
      <c r="AX258" s="11" t="s">
        <v>72</v>
      </c>
      <c r="AY258" s="217" t="s">
        <v>162</v>
      </c>
    </row>
    <row r="259" spans="2:65" s="11" customFormat="1">
      <c r="B259" s="207"/>
      <c r="C259" s="208"/>
      <c r="D259" s="204" t="s">
        <v>173</v>
      </c>
      <c r="E259" s="209" t="s">
        <v>21</v>
      </c>
      <c r="F259" s="210" t="s">
        <v>347</v>
      </c>
      <c r="G259" s="208"/>
      <c r="H259" s="211" t="s">
        <v>21</v>
      </c>
      <c r="I259" s="212"/>
      <c r="J259" s="208"/>
      <c r="K259" s="208"/>
      <c r="L259" s="213"/>
      <c r="M259" s="214"/>
      <c r="N259" s="215"/>
      <c r="O259" s="215"/>
      <c r="P259" s="215"/>
      <c r="Q259" s="215"/>
      <c r="R259" s="215"/>
      <c r="S259" s="215"/>
      <c r="T259" s="216"/>
      <c r="AT259" s="217" t="s">
        <v>173</v>
      </c>
      <c r="AU259" s="217" t="s">
        <v>82</v>
      </c>
      <c r="AV259" s="11" t="s">
        <v>80</v>
      </c>
      <c r="AW259" s="11" t="s">
        <v>36</v>
      </c>
      <c r="AX259" s="11" t="s">
        <v>72</v>
      </c>
      <c r="AY259" s="217" t="s">
        <v>162</v>
      </c>
    </row>
    <row r="260" spans="2:65" s="12" customFormat="1">
      <c r="B260" s="218"/>
      <c r="C260" s="219"/>
      <c r="D260" s="204" t="s">
        <v>173</v>
      </c>
      <c r="E260" s="220" t="s">
        <v>21</v>
      </c>
      <c r="F260" s="221" t="s">
        <v>203</v>
      </c>
      <c r="G260" s="219"/>
      <c r="H260" s="222">
        <v>20</v>
      </c>
      <c r="I260" s="223"/>
      <c r="J260" s="219"/>
      <c r="K260" s="219"/>
      <c r="L260" s="224"/>
      <c r="M260" s="225"/>
      <c r="N260" s="226"/>
      <c r="O260" s="226"/>
      <c r="P260" s="226"/>
      <c r="Q260" s="226"/>
      <c r="R260" s="226"/>
      <c r="S260" s="226"/>
      <c r="T260" s="227"/>
      <c r="AT260" s="228" t="s">
        <v>173</v>
      </c>
      <c r="AU260" s="228" t="s">
        <v>82</v>
      </c>
      <c r="AV260" s="12" t="s">
        <v>82</v>
      </c>
      <c r="AW260" s="12" t="s">
        <v>36</v>
      </c>
      <c r="AX260" s="12" t="s">
        <v>72</v>
      </c>
      <c r="AY260" s="228" t="s">
        <v>162</v>
      </c>
    </row>
    <row r="261" spans="2:65" s="13" customFormat="1">
      <c r="B261" s="229"/>
      <c r="C261" s="230"/>
      <c r="D261" s="231" t="s">
        <v>173</v>
      </c>
      <c r="E261" s="232" t="s">
        <v>21</v>
      </c>
      <c r="F261" s="233" t="s">
        <v>177</v>
      </c>
      <c r="G261" s="230"/>
      <c r="H261" s="234">
        <v>20</v>
      </c>
      <c r="I261" s="235"/>
      <c r="J261" s="230"/>
      <c r="K261" s="230"/>
      <c r="L261" s="236"/>
      <c r="M261" s="237"/>
      <c r="N261" s="238"/>
      <c r="O261" s="238"/>
      <c r="P261" s="238"/>
      <c r="Q261" s="238"/>
      <c r="R261" s="238"/>
      <c r="S261" s="238"/>
      <c r="T261" s="239"/>
      <c r="AT261" s="240" t="s">
        <v>173</v>
      </c>
      <c r="AU261" s="240" t="s">
        <v>82</v>
      </c>
      <c r="AV261" s="13" t="s">
        <v>169</v>
      </c>
      <c r="AW261" s="13" t="s">
        <v>36</v>
      </c>
      <c r="AX261" s="13" t="s">
        <v>80</v>
      </c>
      <c r="AY261" s="240" t="s">
        <v>162</v>
      </c>
    </row>
    <row r="262" spans="2:65" s="1" customFormat="1" ht="51.6" customHeight="1">
      <c r="B262" s="40"/>
      <c r="C262" s="192" t="s">
        <v>348</v>
      </c>
      <c r="D262" s="192" t="s">
        <v>164</v>
      </c>
      <c r="E262" s="193" t="s">
        <v>349</v>
      </c>
      <c r="F262" s="194" t="s">
        <v>350</v>
      </c>
      <c r="G262" s="195" t="s">
        <v>167</v>
      </c>
      <c r="H262" s="196">
        <v>109.5</v>
      </c>
      <c r="I262" s="197"/>
      <c r="J262" s="198">
        <f>ROUND(I262*H262,2)</f>
        <v>0</v>
      </c>
      <c r="K262" s="194" t="s">
        <v>168</v>
      </c>
      <c r="L262" s="60"/>
      <c r="M262" s="199" t="s">
        <v>21</v>
      </c>
      <c r="N262" s="200" t="s">
        <v>43</v>
      </c>
      <c r="O262" s="41"/>
      <c r="P262" s="201">
        <f>O262*H262</f>
        <v>0</v>
      </c>
      <c r="Q262" s="201">
        <v>0</v>
      </c>
      <c r="R262" s="201">
        <f>Q262*H262</f>
        <v>0</v>
      </c>
      <c r="S262" s="201">
        <v>0</v>
      </c>
      <c r="T262" s="202">
        <f>S262*H262</f>
        <v>0</v>
      </c>
      <c r="AR262" s="23" t="s">
        <v>169</v>
      </c>
      <c r="AT262" s="23" t="s">
        <v>164</v>
      </c>
      <c r="AU262" s="23" t="s">
        <v>82</v>
      </c>
      <c r="AY262" s="23" t="s">
        <v>162</v>
      </c>
      <c r="BE262" s="203">
        <f>IF(N262="základní",J262,0)</f>
        <v>0</v>
      </c>
      <c r="BF262" s="203">
        <f>IF(N262="snížená",J262,0)</f>
        <v>0</v>
      </c>
      <c r="BG262" s="203">
        <f>IF(N262="zákl. přenesená",J262,0)</f>
        <v>0</v>
      </c>
      <c r="BH262" s="203">
        <f>IF(N262="sníž. přenesená",J262,0)</f>
        <v>0</v>
      </c>
      <c r="BI262" s="203">
        <f>IF(N262="nulová",J262,0)</f>
        <v>0</v>
      </c>
      <c r="BJ262" s="23" t="s">
        <v>80</v>
      </c>
      <c r="BK262" s="203">
        <f>ROUND(I262*H262,2)</f>
        <v>0</v>
      </c>
      <c r="BL262" s="23" t="s">
        <v>169</v>
      </c>
      <c r="BM262" s="23" t="s">
        <v>351</v>
      </c>
    </row>
    <row r="263" spans="2:65" s="1" customFormat="1" ht="409.5">
      <c r="B263" s="40"/>
      <c r="C263" s="62"/>
      <c r="D263" s="204" t="s">
        <v>171</v>
      </c>
      <c r="E263" s="62"/>
      <c r="F263" s="241" t="s">
        <v>352</v>
      </c>
      <c r="G263" s="62"/>
      <c r="H263" s="62"/>
      <c r="I263" s="162"/>
      <c r="J263" s="62"/>
      <c r="K263" s="62"/>
      <c r="L263" s="60"/>
      <c r="M263" s="206"/>
      <c r="N263" s="41"/>
      <c r="O263" s="41"/>
      <c r="P263" s="41"/>
      <c r="Q263" s="41"/>
      <c r="R263" s="41"/>
      <c r="S263" s="41"/>
      <c r="T263" s="77"/>
      <c r="AT263" s="23" t="s">
        <v>171</v>
      </c>
      <c r="AU263" s="23" t="s">
        <v>82</v>
      </c>
    </row>
    <row r="264" spans="2:65" s="11" customFormat="1">
      <c r="B264" s="207"/>
      <c r="C264" s="208"/>
      <c r="D264" s="204" t="s">
        <v>173</v>
      </c>
      <c r="E264" s="209" t="s">
        <v>21</v>
      </c>
      <c r="F264" s="210" t="s">
        <v>174</v>
      </c>
      <c r="G264" s="208"/>
      <c r="H264" s="211" t="s">
        <v>21</v>
      </c>
      <c r="I264" s="212"/>
      <c r="J264" s="208"/>
      <c r="K264" s="208"/>
      <c r="L264" s="213"/>
      <c r="M264" s="214"/>
      <c r="N264" s="215"/>
      <c r="O264" s="215"/>
      <c r="P264" s="215"/>
      <c r="Q264" s="215"/>
      <c r="R264" s="215"/>
      <c r="S264" s="215"/>
      <c r="T264" s="216"/>
      <c r="AT264" s="217" t="s">
        <v>173</v>
      </c>
      <c r="AU264" s="217" t="s">
        <v>82</v>
      </c>
      <c r="AV264" s="11" t="s">
        <v>80</v>
      </c>
      <c r="AW264" s="11" t="s">
        <v>36</v>
      </c>
      <c r="AX264" s="11" t="s">
        <v>72</v>
      </c>
      <c r="AY264" s="217" t="s">
        <v>162</v>
      </c>
    </row>
    <row r="265" spans="2:65" s="11" customFormat="1">
      <c r="B265" s="207"/>
      <c r="C265" s="208"/>
      <c r="D265" s="204" t="s">
        <v>173</v>
      </c>
      <c r="E265" s="209" t="s">
        <v>21</v>
      </c>
      <c r="F265" s="210" t="s">
        <v>353</v>
      </c>
      <c r="G265" s="208"/>
      <c r="H265" s="211" t="s">
        <v>21</v>
      </c>
      <c r="I265" s="212"/>
      <c r="J265" s="208"/>
      <c r="K265" s="208"/>
      <c r="L265" s="213"/>
      <c r="M265" s="214"/>
      <c r="N265" s="215"/>
      <c r="O265" s="215"/>
      <c r="P265" s="215"/>
      <c r="Q265" s="215"/>
      <c r="R265" s="215"/>
      <c r="S265" s="215"/>
      <c r="T265" s="216"/>
      <c r="AT265" s="217" t="s">
        <v>173</v>
      </c>
      <c r="AU265" s="217" t="s">
        <v>82</v>
      </c>
      <c r="AV265" s="11" t="s">
        <v>80</v>
      </c>
      <c r="AW265" s="11" t="s">
        <v>36</v>
      </c>
      <c r="AX265" s="11" t="s">
        <v>72</v>
      </c>
      <c r="AY265" s="217" t="s">
        <v>162</v>
      </c>
    </row>
    <row r="266" spans="2:65" s="11" customFormat="1">
      <c r="B266" s="207"/>
      <c r="C266" s="208"/>
      <c r="D266" s="204" t="s">
        <v>173</v>
      </c>
      <c r="E266" s="209" t="s">
        <v>21</v>
      </c>
      <c r="F266" s="210" t="s">
        <v>210</v>
      </c>
      <c r="G266" s="208"/>
      <c r="H266" s="211" t="s">
        <v>21</v>
      </c>
      <c r="I266" s="212"/>
      <c r="J266" s="208"/>
      <c r="K266" s="208"/>
      <c r="L266" s="213"/>
      <c r="M266" s="214"/>
      <c r="N266" s="215"/>
      <c r="O266" s="215"/>
      <c r="P266" s="215"/>
      <c r="Q266" s="215"/>
      <c r="R266" s="215"/>
      <c r="S266" s="215"/>
      <c r="T266" s="216"/>
      <c r="AT266" s="217" t="s">
        <v>173</v>
      </c>
      <c r="AU266" s="217" t="s">
        <v>82</v>
      </c>
      <c r="AV266" s="11" t="s">
        <v>80</v>
      </c>
      <c r="AW266" s="11" t="s">
        <v>36</v>
      </c>
      <c r="AX266" s="11" t="s">
        <v>72</v>
      </c>
      <c r="AY266" s="217" t="s">
        <v>162</v>
      </c>
    </row>
    <row r="267" spans="2:65" s="12" customFormat="1">
      <c r="B267" s="218"/>
      <c r="C267" s="219"/>
      <c r="D267" s="204" t="s">
        <v>173</v>
      </c>
      <c r="E267" s="220" t="s">
        <v>21</v>
      </c>
      <c r="F267" s="221" t="s">
        <v>211</v>
      </c>
      <c r="G267" s="219"/>
      <c r="H267" s="222">
        <v>56.25</v>
      </c>
      <c r="I267" s="223"/>
      <c r="J267" s="219"/>
      <c r="K267" s="219"/>
      <c r="L267" s="224"/>
      <c r="M267" s="225"/>
      <c r="N267" s="226"/>
      <c r="O267" s="226"/>
      <c r="P267" s="226"/>
      <c r="Q267" s="226"/>
      <c r="R267" s="226"/>
      <c r="S267" s="226"/>
      <c r="T267" s="227"/>
      <c r="AT267" s="228" t="s">
        <v>173</v>
      </c>
      <c r="AU267" s="228" t="s">
        <v>82</v>
      </c>
      <c r="AV267" s="12" t="s">
        <v>82</v>
      </c>
      <c r="AW267" s="12" t="s">
        <v>36</v>
      </c>
      <c r="AX267" s="12" t="s">
        <v>72</v>
      </c>
      <c r="AY267" s="228" t="s">
        <v>162</v>
      </c>
    </row>
    <row r="268" spans="2:65" s="11" customFormat="1">
      <c r="B268" s="207"/>
      <c r="C268" s="208"/>
      <c r="D268" s="204" t="s">
        <v>173</v>
      </c>
      <c r="E268" s="209" t="s">
        <v>21</v>
      </c>
      <c r="F268" s="210" t="s">
        <v>212</v>
      </c>
      <c r="G268" s="208"/>
      <c r="H268" s="211" t="s">
        <v>21</v>
      </c>
      <c r="I268" s="212"/>
      <c r="J268" s="208"/>
      <c r="K268" s="208"/>
      <c r="L268" s="213"/>
      <c r="M268" s="214"/>
      <c r="N268" s="215"/>
      <c r="O268" s="215"/>
      <c r="P268" s="215"/>
      <c r="Q268" s="215"/>
      <c r="R268" s="215"/>
      <c r="S268" s="215"/>
      <c r="T268" s="216"/>
      <c r="AT268" s="217" t="s">
        <v>173</v>
      </c>
      <c r="AU268" s="217" t="s">
        <v>82</v>
      </c>
      <c r="AV268" s="11" t="s">
        <v>80</v>
      </c>
      <c r="AW268" s="11" t="s">
        <v>36</v>
      </c>
      <c r="AX268" s="11" t="s">
        <v>72</v>
      </c>
      <c r="AY268" s="217" t="s">
        <v>162</v>
      </c>
    </row>
    <row r="269" spans="2:65" s="12" customFormat="1">
      <c r="B269" s="218"/>
      <c r="C269" s="219"/>
      <c r="D269" s="204" t="s">
        <v>173</v>
      </c>
      <c r="E269" s="220" t="s">
        <v>21</v>
      </c>
      <c r="F269" s="221" t="s">
        <v>213</v>
      </c>
      <c r="G269" s="219"/>
      <c r="H269" s="222">
        <v>53.25</v>
      </c>
      <c r="I269" s="223"/>
      <c r="J269" s="219"/>
      <c r="K269" s="219"/>
      <c r="L269" s="224"/>
      <c r="M269" s="225"/>
      <c r="N269" s="226"/>
      <c r="O269" s="226"/>
      <c r="P269" s="226"/>
      <c r="Q269" s="226"/>
      <c r="R269" s="226"/>
      <c r="S269" s="226"/>
      <c r="T269" s="227"/>
      <c r="AT269" s="228" t="s">
        <v>173</v>
      </c>
      <c r="AU269" s="228" t="s">
        <v>82</v>
      </c>
      <c r="AV269" s="12" t="s">
        <v>82</v>
      </c>
      <c r="AW269" s="12" t="s">
        <v>36</v>
      </c>
      <c r="AX269" s="12" t="s">
        <v>72</v>
      </c>
      <c r="AY269" s="228" t="s">
        <v>162</v>
      </c>
    </row>
    <row r="270" spans="2:65" s="13" customFormat="1">
      <c r="B270" s="229"/>
      <c r="C270" s="230"/>
      <c r="D270" s="231" t="s">
        <v>173</v>
      </c>
      <c r="E270" s="232" t="s">
        <v>21</v>
      </c>
      <c r="F270" s="233" t="s">
        <v>177</v>
      </c>
      <c r="G270" s="230"/>
      <c r="H270" s="234">
        <v>109.5</v>
      </c>
      <c r="I270" s="235"/>
      <c r="J270" s="230"/>
      <c r="K270" s="230"/>
      <c r="L270" s="236"/>
      <c r="M270" s="237"/>
      <c r="N270" s="238"/>
      <c r="O270" s="238"/>
      <c r="P270" s="238"/>
      <c r="Q270" s="238"/>
      <c r="R270" s="238"/>
      <c r="S270" s="238"/>
      <c r="T270" s="239"/>
      <c r="AT270" s="240" t="s">
        <v>173</v>
      </c>
      <c r="AU270" s="240" t="s">
        <v>82</v>
      </c>
      <c r="AV270" s="13" t="s">
        <v>169</v>
      </c>
      <c r="AW270" s="13" t="s">
        <v>36</v>
      </c>
      <c r="AX270" s="13" t="s">
        <v>80</v>
      </c>
      <c r="AY270" s="240" t="s">
        <v>162</v>
      </c>
    </row>
    <row r="271" spans="2:65" s="1" customFormat="1" ht="28.9" customHeight="1">
      <c r="B271" s="40"/>
      <c r="C271" s="192" t="s">
        <v>354</v>
      </c>
      <c r="D271" s="192" t="s">
        <v>164</v>
      </c>
      <c r="E271" s="193" t="s">
        <v>355</v>
      </c>
      <c r="F271" s="194" t="s">
        <v>356</v>
      </c>
      <c r="G271" s="195" t="s">
        <v>357</v>
      </c>
      <c r="H271" s="196">
        <v>23.52</v>
      </c>
      <c r="I271" s="197"/>
      <c r="J271" s="198">
        <f>ROUND(I271*H271,2)</f>
        <v>0</v>
      </c>
      <c r="K271" s="194" t="s">
        <v>21</v>
      </c>
      <c r="L271" s="60"/>
      <c r="M271" s="199" t="s">
        <v>21</v>
      </c>
      <c r="N271" s="200" t="s">
        <v>43</v>
      </c>
      <c r="O271" s="41"/>
      <c r="P271" s="201">
        <f>O271*H271</f>
        <v>0</v>
      </c>
      <c r="Q271" s="201">
        <v>0</v>
      </c>
      <c r="R271" s="201">
        <f>Q271*H271</f>
        <v>0</v>
      </c>
      <c r="S271" s="201">
        <v>0</v>
      </c>
      <c r="T271" s="202">
        <f>S271*H271</f>
        <v>0</v>
      </c>
      <c r="AR271" s="23" t="s">
        <v>169</v>
      </c>
      <c r="AT271" s="23" t="s">
        <v>164</v>
      </c>
      <c r="AU271" s="23" t="s">
        <v>82</v>
      </c>
      <c r="AY271" s="23" t="s">
        <v>162</v>
      </c>
      <c r="BE271" s="203">
        <f>IF(N271="základní",J271,0)</f>
        <v>0</v>
      </c>
      <c r="BF271" s="203">
        <f>IF(N271="snížená",J271,0)</f>
        <v>0</v>
      </c>
      <c r="BG271" s="203">
        <f>IF(N271="zákl. přenesená",J271,0)</f>
        <v>0</v>
      </c>
      <c r="BH271" s="203">
        <f>IF(N271="sníž. přenesená",J271,0)</f>
        <v>0</v>
      </c>
      <c r="BI271" s="203">
        <f>IF(N271="nulová",J271,0)</f>
        <v>0</v>
      </c>
      <c r="BJ271" s="23" t="s">
        <v>80</v>
      </c>
      <c r="BK271" s="203">
        <f>ROUND(I271*H271,2)</f>
        <v>0</v>
      </c>
      <c r="BL271" s="23" t="s">
        <v>169</v>
      </c>
      <c r="BM271" s="23" t="s">
        <v>358</v>
      </c>
    </row>
    <row r="272" spans="2:65" s="11" customFormat="1">
      <c r="B272" s="207"/>
      <c r="C272" s="208"/>
      <c r="D272" s="204" t="s">
        <v>173</v>
      </c>
      <c r="E272" s="209" t="s">
        <v>21</v>
      </c>
      <c r="F272" s="210" t="s">
        <v>174</v>
      </c>
      <c r="G272" s="208"/>
      <c r="H272" s="211" t="s">
        <v>21</v>
      </c>
      <c r="I272" s="212"/>
      <c r="J272" s="208"/>
      <c r="K272" s="208"/>
      <c r="L272" s="213"/>
      <c r="M272" s="214"/>
      <c r="N272" s="215"/>
      <c r="O272" s="215"/>
      <c r="P272" s="215"/>
      <c r="Q272" s="215"/>
      <c r="R272" s="215"/>
      <c r="S272" s="215"/>
      <c r="T272" s="216"/>
      <c r="AT272" s="217" t="s">
        <v>173</v>
      </c>
      <c r="AU272" s="217" t="s">
        <v>82</v>
      </c>
      <c r="AV272" s="11" t="s">
        <v>80</v>
      </c>
      <c r="AW272" s="11" t="s">
        <v>36</v>
      </c>
      <c r="AX272" s="11" t="s">
        <v>72</v>
      </c>
      <c r="AY272" s="217" t="s">
        <v>162</v>
      </c>
    </row>
    <row r="273" spans="2:65" s="12" customFormat="1">
      <c r="B273" s="218"/>
      <c r="C273" s="219"/>
      <c r="D273" s="204" t="s">
        <v>173</v>
      </c>
      <c r="E273" s="220" t="s">
        <v>21</v>
      </c>
      <c r="F273" s="221" t="s">
        <v>359</v>
      </c>
      <c r="G273" s="219"/>
      <c r="H273" s="222">
        <v>23.52</v>
      </c>
      <c r="I273" s="223"/>
      <c r="J273" s="219"/>
      <c r="K273" s="219"/>
      <c r="L273" s="224"/>
      <c r="M273" s="225"/>
      <c r="N273" s="226"/>
      <c r="O273" s="226"/>
      <c r="P273" s="226"/>
      <c r="Q273" s="226"/>
      <c r="R273" s="226"/>
      <c r="S273" s="226"/>
      <c r="T273" s="227"/>
      <c r="AT273" s="228" t="s">
        <v>173</v>
      </c>
      <c r="AU273" s="228" t="s">
        <v>82</v>
      </c>
      <c r="AV273" s="12" t="s">
        <v>82</v>
      </c>
      <c r="AW273" s="12" t="s">
        <v>36</v>
      </c>
      <c r="AX273" s="12" t="s">
        <v>72</v>
      </c>
      <c r="AY273" s="228" t="s">
        <v>162</v>
      </c>
    </row>
    <row r="274" spans="2:65" s="13" customFormat="1">
      <c r="B274" s="229"/>
      <c r="C274" s="230"/>
      <c r="D274" s="231" t="s">
        <v>173</v>
      </c>
      <c r="E274" s="232" t="s">
        <v>21</v>
      </c>
      <c r="F274" s="233" t="s">
        <v>177</v>
      </c>
      <c r="G274" s="230"/>
      <c r="H274" s="234">
        <v>23.52</v>
      </c>
      <c r="I274" s="235"/>
      <c r="J274" s="230"/>
      <c r="K274" s="230"/>
      <c r="L274" s="236"/>
      <c r="M274" s="237"/>
      <c r="N274" s="238"/>
      <c r="O274" s="238"/>
      <c r="P274" s="238"/>
      <c r="Q274" s="238"/>
      <c r="R274" s="238"/>
      <c r="S274" s="238"/>
      <c r="T274" s="239"/>
      <c r="AT274" s="240" t="s">
        <v>173</v>
      </c>
      <c r="AU274" s="240" t="s">
        <v>82</v>
      </c>
      <c r="AV274" s="13" t="s">
        <v>169</v>
      </c>
      <c r="AW274" s="13" t="s">
        <v>36</v>
      </c>
      <c r="AX274" s="13" t="s">
        <v>80</v>
      </c>
      <c r="AY274" s="240" t="s">
        <v>162</v>
      </c>
    </row>
    <row r="275" spans="2:65" s="1" customFormat="1" ht="28.9" customHeight="1">
      <c r="B275" s="40"/>
      <c r="C275" s="192" t="s">
        <v>360</v>
      </c>
      <c r="D275" s="192" t="s">
        <v>164</v>
      </c>
      <c r="E275" s="193" t="s">
        <v>361</v>
      </c>
      <c r="F275" s="194" t="s">
        <v>362</v>
      </c>
      <c r="G275" s="195" t="s">
        <v>167</v>
      </c>
      <c r="H275" s="196">
        <v>248</v>
      </c>
      <c r="I275" s="197"/>
      <c r="J275" s="198">
        <f>ROUND(I275*H275,2)</f>
        <v>0</v>
      </c>
      <c r="K275" s="194" t="s">
        <v>168</v>
      </c>
      <c r="L275" s="60"/>
      <c r="M275" s="199" t="s">
        <v>21</v>
      </c>
      <c r="N275" s="200" t="s">
        <v>43</v>
      </c>
      <c r="O275" s="41"/>
      <c r="P275" s="201">
        <f>O275*H275</f>
        <v>0</v>
      </c>
      <c r="Q275" s="201">
        <v>0</v>
      </c>
      <c r="R275" s="201">
        <f>Q275*H275</f>
        <v>0</v>
      </c>
      <c r="S275" s="201">
        <v>0</v>
      </c>
      <c r="T275" s="202">
        <f>S275*H275</f>
        <v>0</v>
      </c>
      <c r="AR275" s="23" t="s">
        <v>169</v>
      </c>
      <c r="AT275" s="23" t="s">
        <v>164</v>
      </c>
      <c r="AU275" s="23" t="s">
        <v>82</v>
      </c>
      <c r="AY275" s="23" t="s">
        <v>162</v>
      </c>
      <c r="BE275" s="203">
        <f>IF(N275="základní",J275,0)</f>
        <v>0</v>
      </c>
      <c r="BF275" s="203">
        <f>IF(N275="snížená",J275,0)</f>
        <v>0</v>
      </c>
      <c r="BG275" s="203">
        <f>IF(N275="zákl. přenesená",J275,0)</f>
        <v>0</v>
      </c>
      <c r="BH275" s="203">
        <f>IF(N275="sníž. přenesená",J275,0)</f>
        <v>0</v>
      </c>
      <c r="BI275" s="203">
        <f>IF(N275="nulová",J275,0)</f>
        <v>0</v>
      </c>
      <c r="BJ275" s="23" t="s">
        <v>80</v>
      </c>
      <c r="BK275" s="203">
        <f>ROUND(I275*H275,2)</f>
        <v>0</v>
      </c>
      <c r="BL275" s="23" t="s">
        <v>169</v>
      </c>
      <c r="BM275" s="23" t="s">
        <v>363</v>
      </c>
    </row>
    <row r="276" spans="2:65" s="1" customFormat="1" ht="409.5">
      <c r="B276" s="40"/>
      <c r="C276" s="62"/>
      <c r="D276" s="204" t="s">
        <v>171</v>
      </c>
      <c r="E276" s="62"/>
      <c r="F276" s="241" t="s">
        <v>352</v>
      </c>
      <c r="G276" s="62"/>
      <c r="H276" s="62"/>
      <c r="I276" s="162"/>
      <c r="J276" s="62"/>
      <c r="K276" s="62"/>
      <c r="L276" s="60"/>
      <c r="M276" s="206"/>
      <c r="N276" s="41"/>
      <c r="O276" s="41"/>
      <c r="P276" s="41"/>
      <c r="Q276" s="41"/>
      <c r="R276" s="41"/>
      <c r="S276" s="41"/>
      <c r="T276" s="77"/>
      <c r="AT276" s="23" t="s">
        <v>171</v>
      </c>
      <c r="AU276" s="23" t="s">
        <v>82</v>
      </c>
    </row>
    <row r="277" spans="2:65" s="11" customFormat="1">
      <c r="B277" s="207"/>
      <c r="C277" s="208"/>
      <c r="D277" s="204" t="s">
        <v>173</v>
      </c>
      <c r="E277" s="209" t="s">
        <v>21</v>
      </c>
      <c r="F277" s="210" t="s">
        <v>174</v>
      </c>
      <c r="G277" s="208"/>
      <c r="H277" s="211" t="s">
        <v>21</v>
      </c>
      <c r="I277" s="212"/>
      <c r="J277" s="208"/>
      <c r="K277" s="208"/>
      <c r="L277" s="213"/>
      <c r="M277" s="214"/>
      <c r="N277" s="215"/>
      <c r="O277" s="215"/>
      <c r="P277" s="215"/>
      <c r="Q277" s="215"/>
      <c r="R277" s="215"/>
      <c r="S277" s="215"/>
      <c r="T277" s="216"/>
      <c r="AT277" s="217" t="s">
        <v>173</v>
      </c>
      <c r="AU277" s="217" t="s">
        <v>82</v>
      </c>
      <c r="AV277" s="11" t="s">
        <v>80</v>
      </c>
      <c r="AW277" s="11" t="s">
        <v>36</v>
      </c>
      <c r="AX277" s="11" t="s">
        <v>72</v>
      </c>
      <c r="AY277" s="217" t="s">
        <v>162</v>
      </c>
    </row>
    <row r="278" spans="2:65" s="11" customFormat="1">
      <c r="B278" s="207"/>
      <c r="C278" s="208"/>
      <c r="D278" s="204" t="s">
        <v>173</v>
      </c>
      <c r="E278" s="209" t="s">
        <v>21</v>
      </c>
      <c r="F278" s="210" t="s">
        <v>364</v>
      </c>
      <c r="G278" s="208"/>
      <c r="H278" s="211" t="s">
        <v>21</v>
      </c>
      <c r="I278" s="212"/>
      <c r="J278" s="208"/>
      <c r="K278" s="208"/>
      <c r="L278" s="213"/>
      <c r="M278" s="214"/>
      <c r="N278" s="215"/>
      <c r="O278" s="215"/>
      <c r="P278" s="215"/>
      <c r="Q278" s="215"/>
      <c r="R278" s="215"/>
      <c r="S278" s="215"/>
      <c r="T278" s="216"/>
      <c r="AT278" s="217" t="s">
        <v>173</v>
      </c>
      <c r="AU278" s="217" t="s">
        <v>82</v>
      </c>
      <c r="AV278" s="11" t="s">
        <v>80</v>
      </c>
      <c r="AW278" s="11" t="s">
        <v>36</v>
      </c>
      <c r="AX278" s="11" t="s">
        <v>72</v>
      </c>
      <c r="AY278" s="217" t="s">
        <v>162</v>
      </c>
    </row>
    <row r="279" spans="2:65" s="12" customFormat="1">
      <c r="B279" s="218"/>
      <c r="C279" s="219"/>
      <c r="D279" s="204" t="s">
        <v>173</v>
      </c>
      <c r="E279" s="220" t="s">
        <v>21</v>
      </c>
      <c r="F279" s="221" t="s">
        <v>315</v>
      </c>
      <c r="G279" s="219"/>
      <c r="H279" s="222">
        <v>228</v>
      </c>
      <c r="I279" s="223"/>
      <c r="J279" s="219"/>
      <c r="K279" s="219"/>
      <c r="L279" s="224"/>
      <c r="M279" s="225"/>
      <c r="N279" s="226"/>
      <c r="O279" s="226"/>
      <c r="P279" s="226"/>
      <c r="Q279" s="226"/>
      <c r="R279" s="226"/>
      <c r="S279" s="226"/>
      <c r="T279" s="227"/>
      <c r="AT279" s="228" t="s">
        <v>173</v>
      </c>
      <c r="AU279" s="228" t="s">
        <v>82</v>
      </c>
      <c r="AV279" s="12" t="s">
        <v>82</v>
      </c>
      <c r="AW279" s="12" t="s">
        <v>36</v>
      </c>
      <c r="AX279" s="12" t="s">
        <v>72</v>
      </c>
      <c r="AY279" s="228" t="s">
        <v>162</v>
      </c>
    </row>
    <row r="280" spans="2:65" s="11" customFormat="1">
      <c r="B280" s="207"/>
      <c r="C280" s="208"/>
      <c r="D280" s="204" t="s">
        <v>173</v>
      </c>
      <c r="E280" s="209" t="s">
        <v>21</v>
      </c>
      <c r="F280" s="210" t="s">
        <v>365</v>
      </c>
      <c r="G280" s="208"/>
      <c r="H280" s="211" t="s">
        <v>21</v>
      </c>
      <c r="I280" s="212"/>
      <c r="J280" s="208"/>
      <c r="K280" s="208"/>
      <c r="L280" s="213"/>
      <c r="M280" s="214"/>
      <c r="N280" s="215"/>
      <c r="O280" s="215"/>
      <c r="P280" s="215"/>
      <c r="Q280" s="215"/>
      <c r="R280" s="215"/>
      <c r="S280" s="215"/>
      <c r="T280" s="216"/>
      <c r="AT280" s="217" t="s">
        <v>173</v>
      </c>
      <c r="AU280" s="217" t="s">
        <v>82</v>
      </c>
      <c r="AV280" s="11" t="s">
        <v>80</v>
      </c>
      <c r="AW280" s="11" t="s">
        <v>36</v>
      </c>
      <c r="AX280" s="11" t="s">
        <v>72</v>
      </c>
      <c r="AY280" s="217" t="s">
        <v>162</v>
      </c>
    </row>
    <row r="281" spans="2:65" s="12" customFormat="1">
      <c r="B281" s="218"/>
      <c r="C281" s="219"/>
      <c r="D281" s="204" t="s">
        <v>173</v>
      </c>
      <c r="E281" s="220" t="s">
        <v>21</v>
      </c>
      <c r="F281" s="221" t="s">
        <v>203</v>
      </c>
      <c r="G281" s="219"/>
      <c r="H281" s="222">
        <v>20</v>
      </c>
      <c r="I281" s="223"/>
      <c r="J281" s="219"/>
      <c r="K281" s="219"/>
      <c r="L281" s="224"/>
      <c r="M281" s="225"/>
      <c r="N281" s="226"/>
      <c r="O281" s="226"/>
      <c r="P281" s="226"/>
      <c r="Q281" s="226"/>
      <c r="R281" s="226"/>
      <c r="S281" s="226"/>
      <c r="T281" s="227"/>
      <c r="AT281" s="228" t="s">
        <v>173</v>
      </c>
      <c r="AU281" s="228" t="s">
        <v>82</v>
      </c>
      <c r="AV281" s="12" t="s">
        <v>82</v>
      </c>
      <c r="AW281" s="12" t="s">
        <v>36</v>
      </c>
      <c r="AX281" s="12" t="s">
        <v>72</v>
      </c>
      <c r="AY281" s="228" t="s">
        <v>162</v>
      </c>
    </row>
    <row r="282" spans="2:65" s="13" customFormat="1">
      <c r="B282" s="229"/>
      <c r="C282" s="230"/>
      <c r="D282" s="231" t="s">
        <v>173</v>
      </c>
      <c r="E282" s="232" t="s">
        <v>21</v>
      </c>
      <c r="F282" s="233" t="s">
        <v>177</v>
      </c>
      <c r="G282" s="230"/>
      <c r="H282" s="234">
        <v>248</v>
      </c>
      <c r="I282" s="235"/>
      <c r="J282" s="230"/>
      <c r="K282" s="230"/>
      <c r="L282" s="236"/>
      <c r="M282" s="237"/>
      <c r="N282" s="238"/>
      <c r="O282" s="238"/>
      <c r="P282" s="238"/>
      <c r="Q282" s="238"/>
      <c r="R282" s="238"/>
      <c r="S282" s="238"/>
      <c r="T282" s="239"/>
      <c r="AT282" s="240" t="s">
        <v>173</v>
      </c>
      <c r="AU282" s="240" t="s">
        <v>82</v>
      </c>
      <c r="AV282" s="13" t="s">
        <v>169</v>
      </c>
      <c r="AW282" s="13" t="s">
        <v>36</v>
      </c>
      <c r="AX282" s="13" t="s">
        <v>80</v>
      </c>
      <c r="AY282" s="240" t="s">
        <v>162</v>
      </c>
    </row>
    <row r="283" spans="2:65" s="1" customFormat="1" ht="20.45" customHeight="1">
      <c r="B283" s="40"/>
      <c r="C283" s="192" t="s">
        <v>366</v>
      </c>
      <c r="D283" s="192" t="s">
        <v>164</v>
      </c>
      <c r="E283" s="193" t="s">
        <v>367</v>
      </c>
      <c r="F283" s="194" t="s">
        <v>368</v>
      </c>
      <c r="G283" s="195" t="s">
        <v>167</v>
      </c>
      <c r="H283" s="196">
        <v>365</v>
      </c>
      <c r="I283" s="197"/>
      <c r="J283" s="198">
        <f>ROUND(I283*H283,2)</f>
        <v>0</v>
      </c>
      <c r="K283" s="194" t="s">
        <v>168</v>
      </c>
      <c r="L283" s="60"/>
      <c r="M283" s="199" t="s">
        <v>21</v>
      </c>
      <c r="N283" s="200" t="s">
        <v>43</v>
      </c>
      <c r="O283" s="41"/>
      <c r="P283" s="201">
        <f>O283*H283</f>
        <v>0</v>
      </c>
      <c r="Q283" s="201">
        <v>0</v>
      </c>
      <c r="R283" s="201">
        <f>Q283*H283</f>
        <v>0</v>
      </c>
      <c r="S283" s="201">
        <v>0</v>
      </c>
      <c r="T283" s="202">
        <f>S283*H283</f>
        <v>0</v>
      </c>
      <c r="AR283" s="23" t="s">
        <v>169</v>
      </c>
      <c r="AT283" s="23" t="s">
        <v>164</v>
      </c>
      <c r="AU283" s="23" t="s">
        <v>82</v>
      </c>
      <c r="AY283" s="23" t="s">
        <v>162</v>
      </c>
      <c r="BE283" s="203">
        <f>IF(N283="základní",J283,0)</f>
        <v>0</v>
      </c>
      <c r="BF283" s="203">
        <f>IF(N283="snížená",J283,0)</f>
        <v>0</v>
      </c>
      <c r="BG283" s="203">
        <f>IF(N283="zákl. přenesená",J283,0)</f>
        <v>0</v>
      </c>
      <c r="BH283" s="203">
        <f>IF(N283="sníž. přenesená",J283,0)</f>
        <v>0</v>
      </c>
      <c r="BI283" s="203">
        <f>IF(N283="nulová",J283,0)</f>
        <v>0</v>
      </c>
      <c r="BJ283" s="23" t="s">
        <v>80</v>
      </c>
      <c r="BK283" s="203">
        <f>ROUND(I283*H283,2)</f>
        <v>0</v>
      </c>
      <c r="BL283" s="23" t="s">
        <v>169</v>
      </c>
      <c r="BM283" s="23" t="s">
        <v>369</v>
      </c>
    </row>
    <row r="284" spans="2:65" s="1" customFormat="1" ht="337.5">
      <c r="B284" s="40"/>
      <c r="C284" s="62"/>
      <c r="D284" s="204" t="s">
        <v>171</v>
      </c>
      <c r="E284" s="62"/>
      <c r="F284" s="205" t="s">
        <v>370</v>
      </c>
      <c r="G284" s="62"/>
      <c r="H284" s="62"/>
      <c r="I284" s="162"/>
      <c r="J284" s="62"/>
      <c r="K284" s="62"/>
      <c r="L284" s="60"/>
      <c r="M284" s="206"/>
      <c r="N284" s="41"/>
      <c r="O284" s="41"/>
      <c r="P284" s="41"/>
      <c r="Q284" s="41"/>
      <c r="R284" s="41"/>
      <c r="S284" s="41"/>
      <c r="T284" s="77"/>
      <c r="AT284" s="23" t="s">
        <v>171</v>
      </c>
      <c r="AU284" s="23" t="s">
        <v>82</v>
      </c>
    </row>
    <row r="285" spans="2:65" s="11" customFormat="1">
      <c r="B285" s="207"/>
      <c r="C285" s="208"/>
      <c r="D285" s="204" t="s">
        <v>173</v>
      </c>
      <c r="E285" s="209" t="s">
        <v>21</v>
      </c>
      <c r="F285" s="210" t="s">
        <v>371</v>
      </c>
      <c r="G285" s="208"/>
      <c r="H285" s="211" t="s">
        <v>21</v>
      </c>
      <c r="I285" s="212"/>
      <c r="J285" s="208"/>
      <c r="K285" s="208"/>
      <c r="L285" s="213"/>
      <c r="M285" s="214"/>
      <c r="N285" s="215"/>
      <c r="O285" s="215"/>
      <c r="P285" s="215"/>
      <c r="Q285" s="215"/>
      <c r="R285" s="215"/>
      <c r="S285" s="215"/>
      <c r="T285" s="216"/>
      <c r="AT285" s="217" t="s">
        <v>173</v>
      </c>
      <c r="AU285" s="217" t="s">
        <v>82</v>
      </c>
      <c r="AV285" s="11" t="s">
        <v>80</v>
      </c>
      <c r="AW285" s="11" t="s">
        <v>36</v>
      </c>
      <c r="AX285" s="11" t="s">
        <v>72</v>
      </c>
      <c r="AY285" s="217" t="s">
        <v>162</v>
      </c>
    </row>
    <row r="286" spans="2:65" s="11" customFormat="1">
      <c r="B286" s="207"/>
      <c r="C286" s="208"/>
      <c r="D286" s="204" t="s">
        <v>173</v>
      </c>
      <c r="E286" s="209" t="s">
        <v>21</v>
      </c>
      <c r="F286" s="210" t="s">
        <v>310</v>
      </c>
      <c r="G286" s="208"/>
      <c r="H286" s="211" t="s">
        <v>21</v>
      </c>
      <c r="I286" s="212"/>
      <c r="J286" s="208"/>
      <c r="K286" s="208"/>
      <c r="L286" s="213"/>
      <c r="M286" s="214"/>
      <c r="N286" s="215"/>
      <c r="O286" s="215"/>
      <c r="P286" s="215"/>
      <c r="Q286" s="215"/>
      <c r="R286" s="215"/>
      <c r="S286" s="215"/>
      <c r="T286" s="216"/>
      <c r="AT286" s="217" t="s">
        <v>173</v>
      </c>
      <c r="AU286" s="217" t="s">
        <v>82</v>
      </c>
      <c r="AV286" s="11" t="s">
        <v>80</v>
      </c>
      <c r="AW286" s="11" t="s">
        <v>36</v>
      </c>
      <c r="AX286" s="11" t="s">
        <v>72</v>
      </c>
      <c r="AY286" s="217" t="s">
        <v>162</v>
      </c>
    </row>
    <row r="287" spans="2:65" s="12" customFormat="1">
      <c r="B287" s="218"/>
      <c r="C287" s="219"/>
      <c r="D287" s="204" t="s">
        <v>173</v>
      </c>
      <c r="E287" s="220" t="s">
        <v>21</v>
      </c>
      <c r="F287" s="221" t="s">
        <v>372</v>
      </c>
      <c r="G287" s="219"/>
      <c r="H287" s="222">
        <v>365</v>
      </c>
      <c r="I287" s="223"/>
      <c r="J287" s="219"/>
      <c r="K287" s="219"/>
      <c r="L287" s="224"/>
      <c r="M287" s="225"/>
      <c r="N287" s="226"/>
      <c r="O287" s="226"/>
      <c r="P287" s="226"/>
      <c r="Q287" s="226"/>
      <c r="R287" s="226"/>
      <c r="S287" s="226"/>
      <c r="T287" s="227"/>
      <c r="AT287" s="228" t="s">
        <v>173</v>
      </c>
      <c r="AU287" s="228" t="s">
        <v>82</v>
      </c>
      <c r="AV287" s="12" t="s">
        <v>82</v>
      </c>
      <c r="AW287" s="12" t="s">
        <v>36</v>
      </c>
      <c r="AX287" s="12" t="s">
        <v>72</v>
      </c>
      <c r="AY287" s="228" t="s">
        <v>162</v>
      </c>
    </row>
    <row r="288" spans="2:65" s="13" customFormat="1">
      <c r="B288" s="229"/>
      <c r="C288" s="230"/>
      <c r="D288" s="231" t="s">
        <v>173</v>
      </c>
      <c r="E288" s="232" t="s">
        <v>21</v>
      </c>
      <c r="F288" s="233" t="s">
        <v>177</v>
      </c>
      <c r="G288" s="230"/>
      <c r="H288" s="234">
        <v>365</v>
      </c>
      <c r="I288" s="235"/>
      <c r="J288" s="230"/>
      <c r="K288" s="230"/>
      <c r="L288" s="236"/>
      <c r="M288" s="237"/>
      <c r="N288" s="238"/>
      <c r="O288" s="238"/>
      <c r="P288" s="238"/>
      <c r="Q288" s="238"/>
      <c r="R288" s="238"/>
      <c r="S288" s="238"/>
      <c r="T288" s="239"/>
      <c r="AT288" s="240" t="s">
        <v>173</v>
      </c>
      <c r="AU288" s="240" t="s">
        <v>82</v>
      </c>
      <c r="AV288" s="13" t="s">
        <v>169</v>
      </c>
      <c r="AW288" s="13" t="s">
        <v>36</v>
      </c>
      <c r="AX288" s="13" t="s">
        <v>80</v>
      </c>
      <c r="AY288" s="240" t="s">
        <v>162</v>
      </c>
    </row>
    <row r="289" spans="2:65" s="1" customFormat="1" ht="28.9" customHeight="1">
      <c r="B289" s="40"/>
      <c r="C289" s="192" t="s">
        <v>373</v>
      </c>
      <c r="D289" s="192" t="s">
        <v>164</v>
      </c>
      <c r="E289" s="193" t="s">
        <v>374</v>
      </c>
      <c r="F289" s="194" t="s">
        <v>375</v>
      </c>
      <c r="G289" s="195" t="s">
        <v>167</v>
      </c>
      <c r="H289" s="196">
        <v>117</v>
      </c>
      <c r="I289" s="197"/>
      <c r="J289" s="198">
        <f>ROUND(I289*H289,2)</f>
        <v>0</v>
      </c>
      <c r="K289" s="194" t="s">
        <v>168</v>
      </c>
      <c r="L289" s="60"/>
      <c r="M289" s="199" t="s">
        <v>21</v>
      </c>
      <c r="N289" s="200" t="s">
        <v>43</v>
      </c>
      <c r="O289" s="41"/>
      <c r="P289" s="201">
        <f>O289*H289</f>
        <v>0</v>
      </c>
      <c r="Q289" s="201">
        <v>0</v>
      </c>
      <c r="R289" s="201">
        <f>Q289*H289</f>
        <v>0</v>
      </c>
      <c r="S289" s="201">
        <v>0</v>
      </c>
      <c r="T289" s="202">
        <f>S289*H289</f>
        <v>0</v>
      </c>
      <c r="AR289" s="23" t="s">
        <v>169</v>
      </c>
      <c r="AT289" s="23" t="s">
        <v>164</v>
      </c>
      <c r="AU289" s="23" t="s">
        <v>82</v>
      </c>
      <c r="AY289" s="23" t="s">
        <v>162</v>
      </c>
      <c r="BE289" s="203">
        <f>IF(N289="základní",J289,0)</f>
        <v>0</v>
      </c>
      <c r="BF289" s="203">
        <f>IF(N289="snížená",J289,0)</f>
        <v>0</v>
      </c>
      <c r="BG289" s="203">
        <f>IF(N289="zákl. přenesená",J289,0)</f>
        <v>0</v>
      </c>
      <c r="BH289" s="203">
        <f>IF(N289="sníž. přenesená",J289,0)</f>
        <v>0</v>
      </c>
      <c r="BI289" s="203">
        <f>IF(N289="nulová",J289,0)</f>
        <v>0</v>
      </c>
      <c r="BJ289" s="23" t="s">
        <v>80</v>
      </c>
      <c r="BK289" s="203">
        <f>ROUND(I289*H289,2)</f>
        <v>0</v>
      </c>
      <c r="BL289" s="23" t="s">
        <v>169</v>
      </c>
      <c r="BM289" s="23" t="s">
        <v>376</v>
      </c>
    </row>
    <row r="290" spans="2:65" s="1" customFormat="1" ht="409.5">
      <c r="B290" s="40"/>
      <c r="C290" s="62"/>
      <c r="D290" s="204" t="s">
        <v>171</v>
      </c>
      <c r="E290" s="62"/>
      <c r="F290" s="241" t="s">
        <v>377</v>
      </c>
      <c r="G290" s="62"/>
      <c r="H290" s="62"/>
      <c r="I290" s="162"/>
      <c r="J290" s="62"/>
      <c r="K290" s="62"/>
      <c r="L290" s="60"/>
      <c r="M290" s="206"/>
      <c r="N290" s="41"/>
      <c r="O290" s="41"/>
      <c r="P290" s="41"/>
      <c r="Q290" s="41"/>
      <c r="R290" s="41"/>
      <c r="S290" s="41"/>
      <c r="T290" s="77"/>
      <c r="AT290" s="23" t="s">
        <v>171</v>
      </c>
      <c r="AU290" s="23" t="s">
        <v>82</v>
      </c>
    </row>
    <row r="291" spans="2:65" s="11" customFormat="1">
      <c r="B291" s="207"/>
      <c r="C291" s="208"/>
      <c r="D291" s="204" t="s">
        <v>173</v>
      </c>
      <c r="E291" s="209" t="s">
        <v>21</v>
      </c>
      <c r="F291" s="210" t="s">
        <v>174</v>
      </c>
      <c r="G291" s="208"/>
      <c r="H291" s="211" t="s">
        <v>21</v>
      </c>
      <c r="I291" s="212"/>
      <c r="J291" s="208"/>
      <c r="K291" s="208"/>
      <c r="L291" s="213"/>
      <c r="M291" s="214"/>
      <c r="N291" s="215"/>
      <c r="O291" s="215"/>
      <c r="P291" s="215"/>
      <c r="Q291" s="215"/>
      <c r="R291" s="215"/>
      <c r="S291" s="215"/>
      <c r="T291" s="216"/>
      <c r="AT291" s="217" t="s">
        <v>173</v>
      </c>
      <c r="AU291" s="217" t="s">
        <v>82</v>
      </c>
      <c r="AV291" s="11" t="s">
        <v>80</v>
      </c>
      <c r="AW291" s="11" t="s">
        <v>36</v>
      </c>
      <c r="AX291" s="11" t="s">
        <v>72</v>
      </c>
      <c r="AY291" s="217" t="s">
        <v>162</v>
      </c>
    </row>
    <row r="292" spans="2:65" s="11" customFormat="1">
      <c r="B292" s="207"/>
      <c r="C292" s="208"/>
      <c r="D292" s="204" t="s">
        <v>173</v>
      </c>
      <c r="E292" s="209" t="s">
        <v>21</v>
      </c>
      <c r="F292" s="210" t="s">
        <v>378</v>
      </c>
      <c r="G292" s="208"/>
      <c r="H292" s="211" t="s">
        <v>21</v>
      </c>
      <c r="I292" s="212"/>
      <c r="J292" s="208"/>
      <c r="K292" s="208"/>
      <c r="L292" s="213"/>
      <c r="M292" s="214"/>
      <c r="N292" s="215"/>
      <c r="O292" s="215"/>
      <c r="P292" s="215"/>
      <c r="Q292" s="215"/>
      <c r="R292" s="215"/>
      <c r="S292" s="215"/>
      <c r="T292" s="216"/>
      <c r="AT292" s="217" t="s">
        <v>173</v>
      </c>
      <c r="AU292" s="217" t="s">
        <v>82</v>
      </c>
      <c r="AV292" s="11" t="s">
        <v>80</v>
      </c>
      <c r="AW292" s="11" t="s">
        <v>36</v>
      </c>
      <c r="AX292" s="11" t="s">
        <v>72</v>
      </c>
      <c r="AY292" s="217" t="s">
        <v>162</v>
      </c>
    </row>
    <row r="293" spans="2:65" s="12" customFormat="1">
      <c r="B293" s="218"/>
      <c r="C293" s="219"/>
      <c r="D293" s="204" t="s">
        <v>173</v>
      </c>
      <c r="E293" s="220" t="s">
        <v>21</v>
      </c>
      <c r="F293" s="221" t="s">
        <v>313</v>
      </c>
      <c r="G293" s="219"/>
      <c r="H293" s="222">
        <v>117</v>
      </c>
      <c r="I293" s="223"/>
      <c r="J293" s="219"/>
      <c r="K293" s="219"/>
      <c r="L293" s="224"/>
      <c r="M293" s="225"/>
      <c r="N293" s="226"/>
      <c r="O293" s="226"/>
      <c r="P293" s="226"/>
      <c r="Q293" s="226"/>
      <c r="R293" s="226"/>
      <c r="S293" s="226"/>
      <c r="T293" s="227"/>
      <c r="AT293" s="228" t="s">
        <v>173</v>
      </c>
      <c r="AU293" s="228" t="s">
        <v>82</v>
      </c>
      <c r="AV293" s="12" t="s">
        <v>82</v>
      </c>
      <c r="AW293" s="12" t="s">
        <v>36</v>
      </c>
      <c r="AX293" s="12" t="s">
        <v>72</v>
      </c>
      <c r="AY293" s="228" t="s">
        <v>162</v>
      </c>
    </row>
    <row r="294" spans="2:65" s="13" customFormat="1">
      <c r="B294" s="229"/>
      <c r="C294" s="230"/>
      <c r="D294" s="231" t="s">
        <v>173</v>
      </c>
      <c r="E294" s="232" t="s">
        <v>21</v>
      </c>
      <c r="F294" s="233" t="s">
        <v>177</v>
      </c>
      <c r="G294" s="230"/>
      <c r="H294" s="234">
        <v>117</v>
      </c>
      <c r="I294" s="235"/>
      <c r="J294" s="230"/>
      <c r="K294" s="230"/>
      <c r="L294" s="236"/>
      <c r="M294" s="237"/>
      <c r="N294" s="238"/>
      <c r="O294" s="238"/>
      <c r="P294" s="238"/>
      <c r="Q294" s="238"/>
      <c r="R294" s="238"/>
      <c r="S294" s="238"/>
      <c r="T294" s="239"/>
      <c r="AT294" s="240" t="s">
        <v>173</v>
      </c>
      <c r="AU294" s="240" t="s">
        <v>82</v>
      </c>
      <c r="AV294" s="13" t="s">
        <v>169</v>
      </c>
      <c r="AW294" s="13" t="s">
        <v>36</v>
      </c>
      <c r="AX294" s="13" t="s">
        <v>80</v>
      </c>
      <c r="AY294" s="240" t="s">
        <v>162</v>
      </c>
    </row>
    <row r="295" spans="2:65" s="1" customFormat="1" ht="28.9" customHeight="1">
      <c r="B295" s="40"/>
      <c r="C295" s="192" t="s">
        <v>379</v>
      </c>
      <c r="D295" s="192" t="s">
        <v>164</v>
      </c>
      <c r="E295" s="193" t="s">
        <v>380</v>
      </c>
      <c r="F295" s="194" t="s">
        <v>381</v>
      </c>
      <c r="G295" s="195" t="s">
        <v>260</v>
      </c>
      <c r="H295" s="196">
        <v>98</v>
      </c>
      <c r="I295" s="197"/>
      <c r="J295" s="198">
        <f>ROUND(I295*H295,2)</f>
        <v>0</v>
      </c>
      <c r="K295" s="194" t="s">
        <v>168</v>
      </c>
      <c r="L295" s="60"/>
      <c r="M295" s="199" t="s">
        <v>21</v>
      </c>
      <c r="N295" s="200" t="s">
        <v>43</v>
      </c>
      <c r="O295" s="41"/>
      <c r="P295" s="201">
        <f>O295*H295</f>
        <v>0</v>
      </c>
      <c r="Q295" s="201">
        <v>0</v>
      </c>
      <c r="R295" s="201">
        <f>Q295*H295</f>
        <v>0</v>
      </c>
      <c r="S295" s="201">
        <v>0</v>
      </c>
      <c r="T295" s="202">
        <f>S295*H295</f>
        <v>0</v>
      </c>
      <c r="AR295" s="23" t="s">
        <v>169</v>
      </c>
      <c r="AT295" s="23" t="s">
        <v>164</v>
      </c>
      <c r="AU295" s="23" t="s">
        <v>82</v>
      </c>
      <c r="AY295" s="23" t="s">
        <v>162</v>
      </c>
      <c r="BE295" s="203">
        <f>IF(N295="základní",J295,0)</f>
        <v>0</v>
      </c>
      <c r="BF295" s="203">
        <f>IF(N295="snížená",J295,0)</f>
        <v>0</v>
      </c>
      <c r="BG295" s="203">
        <f>IF(N295="zákl. přenesená",J295,0)</f>
        <v>0</v>
      </c>
      <c r="BH295" s="203">
        <f>IF(N295="sníž. přenesená",J295,0)</f>
        <v>0</v>
      </c>
      <c r="BI295" s="203">
        <f>IF(N295="nulová",J295,0)</f>
        <v>0</v>
      </c>
      <c r="BJ295" s="23" t="s">
        <v>80</v>
      </c>
      <c r="BK295" s="203">
        <f>ROUND(I295*H295,2)</f>
        <v>0</v>
      </c>
      <c r="BL295" s="23" t="s">
        <v>169</v>
      </c>
      <c r="BM295" s="23" t="s">
        <v>382</v>
      </c>
    </row>
    <row r="296" spans="2:65" s="1" customFormat="1" ht="135">
      <c r="B296" s="40"/>
      <c r="C296" s="62"/>
      <c r="D296" s="204" t="s">
        <v>171</v>
      </c>
      <c r="E296" s="62"/>
      <c r="F296" s="205" t="s">
        <v>383</v>
      </c>
      <c r="G296" s="62"/>
      <c r="H296" s="62"/>
      <c r="I296" s="162"/>
      <c r="J296" s="62"/>
      <c r="K296" s="62"/>
      <c r="L296" s="60"/>
      <c r="M296" s="206"/>
      <c r="N296" s="41"/>
      <c r="O296" s="41"/>
      <c r="P296" s="41"/>
      <c r="Q296" s="41"/>
      <c r="R296" s="41"/>
      <c r="S296" s="41"/>
      <c r="T296" s="77"/>
      <c r="AT296" s="23" t="s">
        <v>171</v>
      </c>
      <c r="AU296" s="23" t="s">
        <v>82</v>
      </c>
    </row>
    <row r="297" spans="2:65" s="11" customFormat="1">
      <c r="B297" s="207"/>
      <c r="C297" s="208"/>
      <c r="D297" s="204" t="s">
        <v>173</v>
      </c>
      <c r="E297" s="209" t="s">
        <v>21</v>
      </c>
      <c r="F297" s="210" t="s">
        <v>174</v>
      </c>
      <c r="G297" s="208"/>
      <c r="H297" s="211" t="s">
        <v>21</v>
      </c>
      <c r="I297" s="212"/>
      <c r="J297" s="208"/>
      <c r="K297" s="208"/>
      <c r="L297" s="213"/>
      <c r="M297" s="214"/>
      <c r="N297" s="215"/>
      <c r="O297" s="215"/>
      <c r="P297" s="215"/>
      <c r="Q297" s="215"/>
      <c r="R297" s="215"/>
      <c r="S297" s="215"/>
      <c r="T297" s="216"/>
      <c r="AT297" s="217" t="s">
        <v>173</v>
      </c>
      <c r="AU297" s="217" t="s">
        <v>82</v>
      </c>
      <c r="AV297" s="11" t="s">
        <v>80</v>
      </c>
      <c r="AW297" s="11" t="s">
        <v>36</v>
      </c>
      <c r="AX297" s="11" t="s">
        <v>72</v>
      </c>
      <c r="AY297" s="217" t="s">
        <v>162</v>
      </c>
    </row>
    <row r="298" spans="2:65" s="11" customFormat="1">
      <c r="B298" s="207"/>
      <c r="C298" s="208"/>
      <c r="D298" s="204" t="s">
        <v>173</v>
      </c>
      <c r="E298" s="209" t="s">
        <v>21</v>
      </c>
      <c r="F298" s="210" t="s">
        <v>384</v>
      </c>
      <c r="G298" s="208"/>
      <c r="H298" s="211" t="s">
        <v>21</v>
      </c>
      <c r="I298" s="212"/>
      <c r="J298" s="208"/>
      <c r="K298" s="208"/>
      <c r="L298" s="213"/>
      <c r="M298" s="214"/>
      <c r="N298" s="215"/>
      <c r="O298" s="215"/>
      <c r="P298" s="215"/>
      <c r="Q298" s="215"/>
      <c r="R298" s="215"/>
      <c r="S298" s="215"/>
      <c r="T298" s="216"/>
      <c r="AT298" s="217" t="s">
        <v>173</v>
      </c>
      <c r="AU298" s="217" t="s">
        <v>82</v>
      </c>
      <c r="AV298" s="11" t="s">
        <v>80</v>
      </c>
      <c r="AW298" s="11" t="s">
        <v>36</v>
      </c>
      <c r="AX298" s="11" t="s">
        <v>72</v>
      </c>
      <c r="AY298" s="217" t="s">
        <v>162</v>
      </c>
    </row>
    <row r="299" spans="2:65" s="12" customFormat="1">
      <c r="B299" s="218"/>
      <c r="C299" s="219"/>
      <c r="D299" s="204" t="s">
        <v>173</v>
      </c>
      <c r="E299" s="220" t="s">
        <v>21</v>
      </c>
      <c r="F299" s="221" t="s">
        <v>385</v>
      </c>
      <c r="G299" s="219"/>
      <c r="H299" s="222">
        <v>98</v>
      </c>
      <c r="I299" s="223"/>
      <c r="J299" s="219"/>
      <c r="K299" s="219"/>
      <c r="L299" s="224"/>
      <c r="M299" s="225"/>
      <c r="N299" s="226"/>
      <c r="O299" s="226"/>
      <c r="P299" s="226"/>
      <c r="Q299" s="226"/>
      <c r="R299" s="226"/>
      <c r="S299" s="226"/>
      <c r="T299" s="227"/>
      <c r="AT299" s="228" t="s">
        <v>173</v>
      </c>
      <c r="AU299" s="228" t="s">
        <v>82</v>
      </c>
      <c r="AV299" s="12" t="s">
        <v>82</v>
      </c>
      <c r="AW299" s="12" t="s">
        <v>36</v>
      </c>
      <c r="AX299" s="12" t="s">
        <v>72</v>
      </c>
      <c r="AY299" s="228" t="s">
        <v>162</v>
      </c>
    </row>
    <row r="300" spans="2:65" s="13" customFormat="1">
      <c r="B300" s="229"/>
      <c r="C300" s="230"/>
      <c r="D300" s="231" t="s">
        <v>173</v>
      </c>
      <c r="E300" s="232" t="s">
        <v>21</v>
      </c>
      <c r="F300" s="233" t="s">
        <v>177</v>
      </c>
      <c r="G300" s="230"/>
      <c r="H300" s="234">
        <v>98</v>
      </c>
      <c r="I300" s="235"/>
      <c r="J300" s="230"/>
      <c r="K300" s="230"/>
      <c r="L300" s="236"/>
      <c r="M300" s="237"/>
      <c r="N300" s="238"/>
      <c r="O300" s="238"/>
      <c r="P300" s="238"/>
      <c r="Q300" s="238"/>
      <c r="R300" s="238"/>
      <c r="S300" s="238"/>
      <c r="T300" s="239"/>
      <c r="AT300" s="240" t="s">
        <v>173</v>
      </c>
      <c r="AU300" s="240" t="s">
        <v>82</v>
      </c>
      <c r="AV300" s="13" t="s">
        <v>169</v>
      </c>
      <c r="AW300" s="13" t="s">
        <v>36</v>
      </c>
      <c r="AX300" s="13" t="s">
        <v>80</v>
      </c>
      <c r="AY300" s="240" t="s">
        <v>162</v>
      </c>
    </row>
    <row r="301" spans="2:65" s="1" customFormat="1" ht="20.45" customHeight="1">
      <c r="B301" s="40"/>
      <c r="C301" s="242" t="s">
        <v>386</v>
      </c>
      <c r="D301" s="242" t="s">
        <v>387</v>
      </c>
      <c r="E301" s="243" t="s">
        <v>388</v>
      </c>
      <c r="F301" s="244" t="s">
        <v>389</v>
      </c>
      <c r="G301" s="245" t="s">
        <v>390</v>
      </c>
      <c r="H301" s="246">
        <v>1.47</v>
      </c>
      <c r="I301" s="247"/>
      <c r="J301" s="248">
        <f>ROUND(I301*H301,2)</f>
        <v>0</v>
      </c>
      <c r="K301" s="244" t="s">
        <v>168</v>
      </c>
      <c r="L301" s="249"/>
      <c r="M301" s="250" t="s">
        <v>21</v>
      </c>
      <c r="N301" s="251" t="s">
        <v>43</v>
      </c>
      <c r="O301" s="41"/>
      <c r="P301" s="201">
        <f>O301*H301</f>
        <v>0</v>
      </c>
      <c r="Q301" s="201">
        <v>1E-3</v>
      </c>
      <c r="R301" s="201">
        <f>Q301*H301</f>
        <v>1.47E-3</v>
      </c>
      <c r="S301" s="201">
        <v>0</v>
      </c>
      <c r="T301" s="202">
        <f>S301*H301</f>
        <v>0</v>
      </c>
      <c r="AR301" s="23" t="s">
        <v>223</v>
      </c>
      <c r="AT301" s="23" t="s">
        <v>387</v>
      </c>
      <c r="AU301" s="23" t="s">
        <v>82</v>
      </c>
      <c r="AY301" s="23" t="s">
        <v>162</v>
      </c>
      <c r="BE301" s="203">
        <f>IF(N301="základní",J301,0)</f>
        <v>0</v>
      </c>
      <c r="BF301" s="203">
        <f>IF(N301="snížená",J301,0)</f>
        <v>0</v>
      </c>
      <c r="BG301" s="203">
        <f>IF(N301="zákl. přenesená",J301,0)</f>
        <v>0</v>
      </c>
      <c r="BH301" s="203">
        <f>IF(N301="sníž. přenesená",J301,0)</f>
        <v>0</v>
      </c>
      <c r="BI301" s="203">
        <f>IF(N301="nulová",J301,0)</f>
        <v>0</v>
      </c>
      <c r="BJ301" s="23" t="s">
        <v>80</v>
      </c>
      <c r="BK301" s="203">
        <f>ROUND(I301*H301,2)</f>
        <v>0</v>
      </c>
      <c r="BL301" s="23" t="s">
        <v>169</v>
      </c>
      <c r="BM301" s="23" t="s">
        <v>391</v>
      </c>
    </row>
    <row r="302" spans="2:65" s="11" customFormat="1">
      <c r="B302" s="207"/>
      <c r="C302" s="208"/>
      <c r="D302" s="204" t="s">
        <v>173</v>
      </c>
      <c r="E302" s="209" t="s">
        <v>21</v>
      </c>
      <c r="F302" s="210" t="s">
        <v>392</v>
      </c>
      <c r="G302" s="208"/>
      <c r="H302" s="211" t="s">
        <v>21</v>
      </c>
      <c r="I302" s="212"/>
      <c r="J302" s="208"/>
      <c r="K302" s="208"/>
      <c r="L302" s="213"/>
      <c r="M302" s="214"/>
      <c r="N302" s="215"/>
      <c r="O302" s="215"/>
      <c r="P302" s="215"/>
      <c r="Q302" s="215"/>
      <c r="R302" s="215"/>
      <c r="S302" s="215"/>
      <c r="T302" s="216"/>
      <c r="AT302" s="217" t="s">
        <v>173</v>
      </c>
      <c r="AU302" s="217" t="s">
        <v>82</v>
      </c>
      <c r="AV302" s="11" t="s">
        <v>80</v>
      </c>
      <c r="AW302" s="11" t="s">
        <v>36</v>
      </c>
      <c r="AX302" s="11" t="s">
        <v>72</v>
      </c>
      <c r="AY302" s="217" t="s">
        <v>162</v>
      </c>
    </row>
    <row r="303" spans="2:65" s="12" customFormat="1">
      <c r="B303" s="218"/>
      <c r="C303" s="219"/>
      <c r="D303" s="204" t="s">
        <v>173</v>
      </c>
      <c r="E303" s="220" t="s">
        <v>21</v>
      </c>
      <c r="F303" s="221" t="s">
        <v>393</v>
      </c>
      <c r="G303" s="219"/>
      <c r="H303" s="222">
        <v>1.47</v>
      </c>
      <c r="I303" s="223"/>
      <c r="J303" s="219"/>
      <c r="K303" s="219"/>
      <c r="L303" s="224"/>
      <c r="M303" s="225"/>
      <c r="N303" s="226"/>
      <c r="O303" s="226"/>
      <c r="P303" s="226"/>
      <c r="Q303" s="226"/>
      <c r="R303" s="226"/>
      <c r="S303" s="226"/>
      <c r="T303" s="227"/>
      <c r="AT303" s="228" t="s">
        <v>173</v>
      </c>
      <c r="AU303" s="228" t="s">
        <v>82</v>
      </c>
      <c r="AV303" s="12" t="s">
        <v>82</v>
      </c>
      <c r="AW303" s="12" t="s">
        <v>36</v>
      </c>
      <c r="AX303" s="12" t="s">
        <v>72</v>
      </c>
      <c r="AY303" s="228" t="s">
        <v>162</v>
      </c>
    </row>
    <row r="304" spans="2:65" s="13" customFormat="1">
      <c r="B304" s="229"/>
      <c r="C304" s="230"/>
      <c r="D304" s="231" t="s">
        <v>173</v>
      </c>
      <c r="E304" s="232" t="s">
        <v>21</v>
      </c>
      <c r="F304" s="233" t="s">
        <v>177</v>
      </c>
      <c r="G304" s="230"/>
      <c r="H304" s="234">
        <v>1.47</v>
      </c>
      <c r="I304" s="235"/>
      <c r="J304" s="230"/>
      <c r="K304" s="230"/>
      <c r="L304" s="236"/>
      <c r="M304" s="237"/>
      <c r="N304" s="238"/>
      <c r="O304" s="238"/>
      <c r="P304" s="238"/>
      <c r="Q304" s="238"/>
      <c r="R304" s="238"/>
      <c r="S304" s="238"/>
      <c r="T304" s="239"/>
      <c r="AT304" s="240" t="s">
        <v>173</v>
      </c>
      <c r="AU304" s="240" t="s">
        <v>82</v>
      </c>
      <c r="AV304" s="13" t="s">
        <v>169</v>
      </c>
      <c r="AW304" s="13" t="s">
        <v>36</v>
      </c>
      <c r="AX304" s="13" t="s">
        <v>80</v>
      </c>
      <c r="AY304" s="240" t="s">
        <v>162</v>
      </c>
    </row>
    <row r="305" spans="2:65" s="1" customFormat="1" ht="28.9" customHeight="1">
      <c r="B305" s="40"/>
      <c r="C305" s="192" t="s">
        <v>394</v>
      </c>
      <c r="D305" s="192" t="s">
        <v>164</v>
      </c>
      <c r="E305" s="193" t="s">
        <v>395</v>
      </c>
      <c r="F305" s="194" t="s">
        <v>396</v>
      </c>
      <c r="G305" s="195" t="s">
        <v>260</v>
      </c>
      <c r="H305" s="196">
        <v>98</v>
      </c>
      <c r="I305" s="197"/>
      <c r="J305" s="198">
        <f>ROUND(I305*H305,2)</f>
        <v>0</v>
      </c>
      <c r="K305" s="194" t="s">
        <v>168</v>
      </c>
      <c r="L305" s="60"/>
      <c r="M305" s="199" t="s">
        <v>21</v>
      </c>
      <c r="N305" s="200" t="s">
        <v>43</v>
      </c>
      <c r="O305" s="41"/>
      <c r="P305" s="201">
        <f>O305*H305</f>
        <v>0</v>
      </c>
      <c r="Q305" s="201">
        <v>0</v>
      </c>
      <c r="R305" s="201">
        <f>Q305*H305</f>
        <v>0</v>
      </c>
      <c r="S305" s="201">
        <v>0</v>
      </c>
      <c r="T305" s="202">
        <f>S305*H305</f>
        <v>0</v>
      </c>
      <c r="AR305" s="23" t="s">
        <v>169</v>
      </c>
      <c r="AT305" s="23" t="s">
        <v>164</v>
      </c>
      <c r="AU305" s="23" t="s">
        <v>82</v>
      </c>
      <c r="AY305" s="23" t="s">
        <v>162</v>
      </c>
      <c r="BE305" s="203">
        <f>IF(N305="základní",J305,0)</f>
        <v>0</v>
      </c>
      <c r="BF305" s="203">
        <f>IF(N305="snížená",J305,0)</f>
        <v>0</v>
      </c>
      <c r="BG305" s="203">
        <f>IF(N305="zákl. přenesená",J305,0)</f>
        <v>0</v>
      </c>
      <c r="BH305" s="203">
        <f>IF(N305="sníž. přenesená",J305,0)</f>
        <v>0</v>
      </c>
      <c r="BI305" s="203">
        <f>IF(N305="nulová",J305,0)</f>
        <v>0</v>
      </c>
      <c r="BJ305" s="23" t="s">
        <v>80</v>
      </c>
      <c r="BK305" s="203">
        <f>ROUND(I305*H305,2)</f>
        <v>0</v>
      </c>
      <c r="BL305" s="23" t="s">
        <v>169</v>
      </c>
      <c r="BM305" s="23" t="s">
        <v>397</v>
      </c>
    </row>
    <row r="306" spans="2:65" s="1" customFormat="1" ht="135">
      <c r="B306" s="40"/>
      <c r="C306" s="62"/>
      <c r="D306" s="204" t="s">
        <v>171</v>
      </c>
      <c r="E306" s="62"/>
      <c r="F306" s="205" t="s">
        <v>398</v>
      </c>
      <c r="G306" s="62"/>
      <c r="H306" s="62"/>
      <c r="I306" s="162"/>
      <c r="J306" s="62"/>
      <c r="K306" s="62"/>
      <c r="L306" s="60"/>
      <c r="M306" s="206"/>
      <c r="N306" s="41"/>
      <c r="O306" s="41"/>
      <c r="P306" s="41"/>
      <c r="Q306" s="41"/>
      <c r="R306" s="41"/>
      <c r="S306" s="41"/>
      <c r="T306" s="77"/>
      <c r="AT306" s="23" t="s">
        <v>171</v>
      </c>
      <c r="AU306" s="23" t="s">
        <v>82</v>
      </c>
    </row>
    <row r="307" spans="2:65" s="11" customFormat="1">
      <c r="B307" s="207"/>
      <c r="C307" s="208"/>
      <c r="D307" s="204" t="s">
        <v>173</v>
      </c>
      <c r="E307" s="209" t="s">
        <v>21</v>
      </c>
      <c r="F307" s="210" t="s">
        <v>174</v>
      </c>
      <c r="G307" s="208"/>
      <c r="H307" s="211" t="s">
        <v>21</v>
      </c>
      <c r="I307" s="212"/>
      <c r="J307" s="208"/>
      <c r="K307" s="208"/>
      <c r="L307" s="213"/>
      <c r="M307" s="214"/>
      <c r="N307" s="215"/>
      <c r="O307" s="215"/>
      <c r="P307" s="215"/>
      <c r="Q307" s="215"/>
      <c r="R307" s="215"/>
      <c r="S307" s="215"/>
      <c r="T307" s="216"/>
      <c r="AT307" s="217" t="s">
        <v>173</v>
      </c>
      <c r="AU307" s="217" t="s">
        <v>82</v>
      </c>
      <c r="AV307" s="11" t="s">
        <v>80</v>
      </c>
      <c r="AW307" s="11" t="s">
        <v>36</v>
      </c>
      <c r="AX307" s="11" t="s">
        <v>72</v>
      </c>
      <c r="AY307" s="217" t="s">
        <v>162</v>
      </c>
    </row>
    <row r="308" spans="2:65" s="11" customFormat="1">
      <c r="B308" s="207"/>
      <c r="C308" s="208"/>
      <c r="D308" s="204" t="s">
        <v>173</v>
      </c>
      <c r="E308" s="209" t="s">
        <v>21</v>
      </c>
      <c r="F308" s="210" t="s">
        <v>399</v>
      </c>
      <c r="G308" s="208"/>
      <c r="H308" s="211" t="s">
        <v>21</v>
      </c>
      <c r="I308" s="212"/>
      <c r="J308" s="208"/>
      <c r="K308" s="208"/>
      <c r="L308" s="213"/>
      <c r="M308" s="214"/>
      <c r="N308" s="215"/>
      <c r="O308" s="215"/>
      <c r="P308" s="215"/>
      <c r="Q308" s="215"/>
      <c r="R308" s="215"/>
      <c r="S308" s="215"/>
      <c r="T308" s="216"/>
      <c r="AT308" s="217" t="s">
        <v>173</v>
      </c>
      <c r="AU308" s="217" t="s">
        <v>82</v>
      </c>
      <c r="AV308" s="11" t="s">
        <v>80</v>
      </c>
      <c r="AW308" s="11" t="s">
        <v>36</v>
      </c>
      <c r="AX308" s="11" t="s">
        <v>72</v>
      </c>
      <c r="AY308" s="217" t="s">
        <v>162</v>
      </c>
    </row>
    <row r="309" spans="2:65" s="12" customFormat="1">
      <c r="B309" s="218"/>
      <c r="C309" s="219"/>
      <c r="D309" s="204" t="s">
        <v>173</v>
      </c>
      <c r="E309" s="220" t="s">
        <v>21</v>
      </c>
      <c r="F309" s="221" t="s">
        <v>385</v>
      </c>
      <c r="G309" s="219"/>
      <c r="H309" s="222">
        <v>98</v>
      </c>
      <c r="I309" s="223"/>
      <c r="J309" s="219"/>
      <c r="K309" s="219"/>
      <c r="L309" s="224"/>
      <c r="M309" s="225"/>
      <c r="N309" s="226"/>
      <c r="O309" s="226"/>
      <c r="P309" s="226"/>
      <c r="Q309" s="226"/>
      <c r="R309" s="226"/>
      <c r="S309" s="226"/>
      <c r="T309" s="227"/>
      <c r="AT309" s="228" t="s">
        <v>173</v>
      </c>
      <c r="AU309" s="228" t="s">
        <v>82</v>
      </c>
      <c r="AV309" s="12" t="s">
        <v>82</v>
      </c>
      <c r="AW309" s="12" t="s">
        <v>36</v>
      </c>
      <c r="AX309" s="12" t="s">
        <v>72</v>
      </c>
      <c r="AY309" s="228" t="s">
        <v>162</v>
      </c>
    </row>
    <row r="310" spans="2:65" s="13" customFormat="1">
      <c r="B310" s="229"/>
      <c r="C310" s="230"/>
      <c r="D310" s="204" t="s">
        <v>173</v>
      </c>
      <c r="E310" s="252" t="s">
        <v>21</v>
      </c>
      <c r="F310" s="253" t="s">
        <v>177</v>
      </c>
      <c r="G310" s="230"/>
      <c r="H310" s="254">
        <v>98</v>
      </c>
      <c r="I310" s="235"/>
      <c r="J310" s="230"/>
      <c r="K310" s="230"/>
      <c r="L310" s="236"/>
      <c r="M310" s="237"/>
      <c r="N310" s="238"/>
      <c r="O310" s="238"/>
      <c r="P310" s="238"/>
      <c r="Q310" s="238"/>
      <c r="R310" s="238"/>
      <c r="S310" s="238"/>
      <c r="T310" s="239"/>
      <c r="AT310" s="240" t="s">
        <v>173</v>
      </c>
      <c r="AU310" s="240" t="s">
        <v>82</v>
      </c>
      <c r="AV310" s="13" t="s">
        <v>169</v>
      </c>
      <c r="AW310" s="13" t="s">
        <v>36</v>
      </c>
      <c r="AX310" s="13" t="s">
        <v>80</v>
      </c>
      <c r="AY310" s="240" t="s">
        <v>162</v>
      </c>
    </row>
    <row r="311" spans="2:65" s="10" customFormat="1" ht="29.85" customHeight="1">
      <c r="B311" s="175"/>
      <c r="C311" s="176"/>
      <c r="D311" s="189" t="s">
        <v>71</v>
      </c>
      <c r="E311" s="190" t="s">
        <v>82</v>
      </c>
      <c r="F311" s="190" t="s">
        <v>400</v>
      </c>
      <c r="G311" s="176"/>
      <c r="H311" s="176"/>
      <c r="I311" s="179"/>
      <c r="J311" s="191">
        <f>BK311</f>
        <v>0</v>
      </c>
      <c r="K311" s="176"/>
      <c r="L311" s="181"/>
      <c r="M311" s="182"/>
      <c r="N311" s="183"/>
      <c r="O311" s="183"/>
      <c r="P311" s="184">
        <f>SUM(P312:P338)</f>
        <v>0</v>
      </c>
      <c r="Q311" s="183"/>
      <c r="R311" s="184">
        <f>SUM(R312:R338)</f>
        <v>15.118268</v>
      </c>
      <c r="S311" s="183"/>
      <c r="T311" s="185">
        <f>SUM(T312:T338)</f>
        <v>0</v>
      </c>
      <c r="AR311" s="186" t="s">
        <v>80</v>
      </c>
      <c r="AT311" s="187" t="s">
        <v>71</v>
      </c>
      <c r="AU311" s="187" t="s">
        <v>80</v>
      </c>
      <c r="AY311" s="186" t="s">
        <v>162</v>
      </c>
      <c r="BK311" s="188">
        <f>SUM(BK312:BK338)</f>
        <v>0</v>
      </c>
    </row>
    <row r="312" spans="2:65" s="1" customFormat="1" ht="28.9" customHeight="1">
      <c r="B312" s="40"/>
      <c r="C312" s="192" t="s">
        <v>222</v>
      </c>
      <c r="D312" s="192" t="s">
        <v>164</v>
      </c>
      <c r="E312" s="193" t="s">
        <v>401</v>
      </c>
      <c r="F312" s="194" t="s">
        <v>402</v>
      </c>
      <c r="G312" s="195" t="s">
        <v>403</v>
      </c>
      <c r="H312" s="196">
        <v>442</v>
      </c>
      <c r="I312" s="197"/>
      <c r="J312" s="198">
        <f>ROUND(I312*H312,2)</f>
        <v>0</v>
      </c>
      <c r="K312" s="194" t="s">
        <v>168</v>
      </c>
      <c r="L312" s="60"/>
      <c r="M312" s="199" t="s">
        <v>21</v>
      </c>
      <c r="N312" s="200" t="s">
        <v>43</v>
      </c>
      <c r="O312" s="41"/>
      <c r="P312" s="201">
        <f>O312*H312</f>
        <v>0</v>
      </c>
      <c r="Q312" s="201">
        <v>2.0000000000000001E-4</v>
      </c>
      <c r="R312" s="201">
        <f>Q312*H312</f>
        <v>8.8400000000000006E-2</v>
      </c>
      <c r="S312" s="201">
        <v>0</v>
      </c>
      <c r="T312" s="202">
        <f>S312*H312</f>
        <v>0</v>
      </c>
      <c r="AR312" s="23" t="s">
        <v>169</v>
      </c>
      <c r="AT312" s="23" t="s">
        <v>164</v>
      </c>
      <c r="AU312" s="23" t="s">
        <v>82</v>
      </c>
      <c r="AY312" s="23" t="s">
        <v>162</v>
      </c>
      <c r="BE312" s="203">
        <f>IF(N312="základní",J312,0)</f>
        <v>0</v>
      </c>
      <c r="BF312" s="203">
        <f>IF(N312="snížená",J312,0)</f>
        <v>0</v>
      </c>
      <c r="BG312" s="203">
        <f>IF(N312="zákl. přenesená",J312,0)</f>
        <v>0</v>
      </c>
      <c r="BH312" s="203">
        <f>IF(N312="sníž. přenesená",J312,0)</f>
        <v>0</v>
      </c>
      <c r="BI312" s="203">
        <f>IF(N312="nulová",J312,0)</f>
        <v>0</v>
      </c>
      <c r="BJ312" s="23" t="s">
        <v>80</v>
      </c>
      <c r="BK312" s="203">
        <f>ROUND(I312*H312,2)</f>
        <v>0</v>
      </c>
      <c r="BL312" s="23" t="s">
        <v>169</v>
      </c>
      <c r="BM312" s="23" t="s">
        <v>404</v>
      </c>
    </row>
    <row r="313" spans="2:65" s="11" customFormat="1">
      <c r="B313" s="207"/>
      <c r="C313" s="208"/>
      <c r="D313" s="204" t="s">
        <v>173</v>
      </c>
      <c r="E313" s="209" t="s">
        <v>21</v>
      </c>
      <c r="F313" s="210" t="s">
        <v>174</v>
      </c>
      <c r="G313" s="208"/>
      <c r="H313" s="211" t="s">
        <v>21</v>
      </c>
      <c r="I313" s="212"/>
      <c r="J313" s="208"/>
      <c r="K313" s="208"/>
      <c r="L313" s="213"/>
      <c r="M313" s="214"/>
      <c r="N313" s="215"/>
      <c r="O313" s="215"/>
      <c r="P313" s="215"/>
      <c r="Q313" s="215"/>
      <c r="R313" s="215"/>
      <c r="S313" s="215"/>
      <c r="T313" s="216"/>
      <c r="AT313" s="217" t="s">
        <v>173</v>
      </c>
      <c r="AU313" s="217" t="s">
        <v>82</v>
      </c>
      <c r="AV313" s="11" t="s">
        <v>80</v>
      </c>
      <c r="AW313" s="11" t="s">
        <v>36</v>
      </c>
      <c r="AX313" s="11" t="s">
        <v>72</v>
      </c>
      <c r="AY313" s="217" t="s">
        <v>162</v>
      </c>
    </row>
    <row r="314" spans="2:65" s="11" customFormat="1">
      <c r="B314" s="207"/>
      <c r="C314" s="208"/>
      <c r="D314" s="204" t="s">
        <v>173</v>
      </c>
      <c r="E314" s="209" t="s">
        <v>21</v>
      </c>
      <c r="F314" s="210" t="s">
        <v>405</v>
      </c>
      <c r="G314" s="208"/>
      <c r="H314" s="211" t="s">
        <v>21</v>
      </c>
      <c r="I314" s="212"/>
      <c r="J314" s="208"/>
      <c r="K314" s="208"/>
      <c r="L314" s="213"/>
      <c r="M314" s="214"/>
      <c r="N314" s="215"/>
      <c r="O314" s="215"/>
      <c r="P314" s="215"/>
      <c r="Q314" s="215"/>
      <c r="R314" s="215"/>
      <c r="S314" s="215"/>
      <c r="T314" s="216"/>
      <c r="AT314" s="217" t="s">
        <v>173</v>
      </c>
      <c r="AU314" s="217" t="s">
        <v>82</v>
      </c>
      <c r="AV314" s="11" t="s">
        <v>80</v>
      </c>
      <c r="AW314" s="11" t="s">
        <v>36</v>
      </c>
      <c r="AX314" s="11" t="s">
        <v>72</v>
      </c>
      <c r="AY314" s="217" t="s">
        <v>162</v>
      </c>
    </row>
    <row r="315" spans="2:65" s="12" customFormat="1">
      <c r="B315" s="218"/>
      <c r="C315" s="219"/>
      <c r="D315" s="204" t="s">
        <v>173</v>
      </c>
      <c r="E315" s="220" t="s">
        <v>21</v>
      </c>
      <c r="F315" s="221" t="s">
        <v>406</v>
      </c>
      <c r="G315" s="219"/>
      <c r="H315" s="222">
        <v>180</v>
      </c>
      <c r="I315" s="223"/>
      <c r="J315" s="219"/>
      <c r="K315" s="219"/>
      <c r="L315" s="224"/>
      <c r="M315" s="225"/>
      <c r="N315" s="226"/>
      <c r="O315" s="226"/>
      <c r="P315" s="226"/>
      <c r="Q315" s="226"/>
      <c r="R315" s="226"/>
      <c r="S315" s="226"/>
      <c r="T315" s="227"/>
      <c r="AT315" s="228" t="s">
        <v>173</v>
      </c>
      <c r="AU315" s="228" t="s">
        <v>82</v>
      </c>
      <c r="AV315" s="12" t="s">
        <v>82</v>
      </c>
      <c r="AW315" s="12" t="s">
        <v>36</v>
      </c>
      <c r="AX315" s="12" t="s">
        <v>72</v>
      </c>
      <c r="AY315" s="228" t="s">
        <v>162</v>
      </c>
    </row>
    <row r="316" spans="2:65" s="11" customFormat="1">
      <c r="B316" s="207"/>
      <c r="C316" s="208"/>
      <c r="D316" s="204" t="s">
        <v>173</v>
      </c>
      <c r="E316" s="209" t="s">
        <v>21</v>
      </c>
      <c r="F316" s="210" t="s">
        <v>407</v>
      </c>
      <c r="G316" s="208"/>
      <c r="H316" s="211" t="s">
        <v>21</v>
      </c>
      <c r="I316" s="212"/>
      <c r="J316" s="208"/>
      <c r="K316" s="208"/>
      <c r="L316" s="213"/>
      <c r="M316" s="214"/>
      <c r="N316" s="215"/>
      <c r="O316" s="215"/>
      <c r="P316" s="215"/>
      <c r="Q316" s="215"/>
      <c r="R316" s="215"/>
      <c r="S316" s="215"/>
      <c r="T316" s="216"/>
      <c r="AT316" s="217" t="s">
        <v>173</v>
      </c>
      <c r="AU316" s="217" t="s">
        <v>82</v>
      </c>
      <c r="AV316" s="11" t="s">
        <v>80</v>
      </c>
      <c r="AW316" s="11" t="s">
        <v>36</v>
      </c>
      <c r="AX316" s="11" t="s">
        <v>72</v>
      </c>
      <c r="AY316" s="217" t="s">
        <v>162</v>
      </c>
    </row>
    <row r="317" spans="2:65" s="12" customFormat="1">
      <c r="B317" s="218"/>
      <c r="C317" s="219"/>
      <c r="D317" s="204" t="s">
        <v>173</v>
      </c>
      <c r="E317" s="220" t="s">
        <v>21</v>
      </c>
      <c r="F317" s="221" t="s">
        <v>408</v>
      </c>
      <c r="G317" s="219"/>
      <c r="H317" s="222">
        <v>64</v>
      </c>
      <c r="I317" s="223"/>
      <c r="J317" s="219"/>
      <c r="K317" s="219"/>
      <c r="L317" s="224"/>
      <c r="M317" s="225"/>
      <c r="N317" s="226"/>
      <c r="O317" s="226"/>
      <c r="P317" s="226"/>
      <c r="Q317" s="226"/>
      <c r="R317" s="226"/>
      <c r="S317" s="226"/>
      <c r="T317" s="227"/>
      <c r="AT317" s="228" t="s">
        <v>173</v>
      </c>
      <c r="AU317" s="228" t="s">
        <v>82</v>
      </c>
      <c r="AV317" s="12" t="s">
        <v>82</v>
      </c>
      <c r="AW317" s="12" t="s">
        <v>36</v>
      </c>
      <c r="AX317" s="12" t="s">
        <v>72</v>
      </c>
      <c r="AY317" s="228" t="s">
        <v>162</v>
      </c>
    </row>
    <row r="318" spans="2:65" s="12" customFormat="1">
      <c r="B318" s="218"/>
      <c r="C318" s="219"/>
      <c r="D318" s="204" t="s">
        <v>173</v>
      </c>
      <c r="E318" s="220" t="s">
        <v>21</v>
      </c>
      <c r="F318" s="221" t="s">
        <v>409</v>
      </c>
      <c r="G318" s="219"/>
      <c r="H318" s="222">
        <v>43</v>
      </c>
      <c r="I318" s="223"/>
      <c r="J318" s="219"/>
      <c r="K318" s="219"/>
      <c r="L318" s="224"/>
      <c r="M318" s="225"/>
      <c r="N318" s="226"/>
      <c r="O318" s="226"/>
      <c r="P318" s="226"/>
      <c r="Q318" s="226"/>
      <c r="R318" s="226"/>
      <c r="S318" s="226"/>
      <c r="T318" s="227"/>
      <c r="AT318" s="228" t="s">
        <v>173</v>
      </c>
      <c r="AU318" s="228" t="s">
        <v>82</v>
      </c>
      <c r="AV318" s="12" t="s">
        <v>82</v>
      </c>
      <c r="AW318" s="12" t="s">
        <v>36</v>
      </c>
      <c r="AX318" s="12" t="s">
        <v>72</v>
      </c>
      <c r="AY318" s="228" t="s">
        <v>162</v>
      </c>
    </row>
    <row r="319" spans="2:65" s="11" customFormat="1">
      <c r="B319" s="207"/>
      <c r="C319" s="208"/>
      <c r="D319" s="204" t="s">
        <v>173</v>
      </c>
      <c r="E319" s="209" t="s">
        <v>21</v>
      </c>
      <c r="F319" s="210" t="s">
        <v>410</v>
      </c>
      <c r="G319" s="208"/>
      <c r="H319" s="211" t="s">
        <v>21</v>
      </c>
      <c r="I319" s="212"/>
      <c r="J319" s="208"/>
      <c r="K319" s="208"/>
      <c r="L319" s="213"/>
      <c r="M319" s="214"/>
      <c r="N319" s="215"/>
      <c r="O319" s="215"/>
      <c r="P319" s="215"/>
      <c r="Q319" s="215"/>
      <c r="R319" s="215"/>
      <c r="S319" s="215"/>
      <c r="T319" s="216"/>
      <c r="AT319" s="217" t="s">
        <v>173</v>
      </c>
      <c r="AU319" s="217" t="s">
        <v>82</v>
      </c>
      <c r="AV319" s="11" t="s">
        <v>80</v>
      </c>
      <c r="AW319" s="11" t="s">
        <v>36</v>
      </c>
      <c r="AX319" s="11" t="s">
        <v>72</v>
      </c>
      <c r="AY319" s="217" t="s">
        <v>162</v>
      </c>
    </row>
    <row r="320" spans="2:65" s="12" customFormat="1">
      <c r="B320" s="218"/>
      <c r="C320" s="219"/>
      <c r="D320" s="204" t="s">
        <v>173</v>
      </c>
      <c r="E320" s="220" t="s">
        <v>21</v>
      </c>
      <c r="F320" s="221" t="s">
        <v>411</v>
      </c>
      <c r="G320" s="219"/>
      <c r="H320" s="222">
        <v>155</v>
      </c>
      <c r="I320" s="223"/>
      <c r="J320" s="219"/>
      <c r="K320" s="219"/>
      <c r="L320" s="224"/>
      <c r="M320" s="225"/>
      <c r="N320" s="226"/>
      <c r="O320" s="226"/>
      <c r="P320" s="226"/>
      <c r="Q320" s="226"/>
      <c r="R320" s="226"/>
      <c r="S320" s="226"/>
      <c r="T320" s="227"/>
      <c r="AT320" s="228" t="s">
        <v>173</v>
      </c>
      <c r="AU320" s="228" t="s">
        <v>82</v>
      </c>
      <c r="AV320" s="12" t="s">
        <v>82</v>
      </c>
      <c r="AW320" s="12" t="s">
        <v>36</v>
      </c>
      <c r="AX320" s="12" t="s">
        <v>72</v>
      </c>
      <c r="AY320" s="228" t="s">
        <v>162</v>
      </c>
    </row>
    <row r="321" spans="2:65" s="13" customFormat="1">
      <c r="B321" s="229"/>
      <c r="C321" s="230"/>
      <c r="D321" s="231" t="s">
        <v>173</v>
      </c>
      <c r="E321" s="232" t="s">
        <v>21</v>
      </c>
      <c r="F321" s="233" t="s">
        <v>177</v>
      </c>
      <c r="G321" s="230"/>
      <c r="H321" s="234">
        <v>442</v>
      </c>
      <c r="I321" s="235"/>
      <c r="J321" s="230"/>
      <c r="K321" s="230"/>
      <c r="L321" s="236"/>
      <c r="M321" s="237"/>
      <c r="N321" s="238"/>
      <c r="O321" s="238"/>
      <c r="P321" s="238"/>
      <c r="Q321" s="238"/>
      <c r="R321" s="238"/>
      <c r="S321" s="238"/>
      <c r="T321" s="239"/>
      <c r="AT321" s="240" t="s">
        <v>173</v>
      </c>
      <c r="AU321" s="240" t="s">
        <v>82</v>
      </c>
      <c r="AV321" s="13" t="s">
        <v>169</v>
      </c>
      <c r="AW321" s="13" t="s">
        <v>36</v>
      </c>
      <c r="AX321" s="13" t="s">
        <v>80</v>
      </c>
      <c r="AY321" s="240" t="s">
        <v>162</v>
      </c>
    </row>
    <row r="322" spans="2:65" s="1" customFormat="1" ht="28.9" customHeight="1">
      <c r="B322" s="40"/>
      <c r="C322" s="192" t="s">
        <v>412</v>
      </c>
      <c r="D322" s="192" t="s">
        <v>164</v>
      </c>
      <c r="E322" s="193" t="s">
        <v>413</v>
      </c>
      <c r="F322" s="194" t="s">
        <v>414</v>
      </c>
      <c r="G322" s="195" t="s">
        <v>403</v>
      </c>
      <c r="H322" s="196">
        <v>58</v>
      </c>
      <c r="I322" s="197"/>
      <c r="J322" s="198">
        <f>ROUND(I322*H322,2)</f>
        <v>0</v>
      </c>
      <c r="K322" s="194" t="s">
        <v>168</v>
      </c>
      <c r="L322" s="60"/>
      <c r="M322" s="199" t="s">
        <v>21</v>
      </c>
      <c r="N322" s="200" t="s">
        <v>43</v>
      </c>
      <c r="O322" s="41"/>
      <c r="P322" s="201">
        <f>O322*H322</f>
        <v>0</v>
      </c>
      <c r="Q322" s="201">
        <v>2.7999999999999998E-4</v>
      </c>
      <c r="R322" s="201">
        <f>Q322*H322</f>
        <v>1.6239999999999997E-2</v>
      </c>
      <c r="S322" s="201">
        <v>0</v>
      </c>
      <c r="T322" s="202">
        <f>S322*H322</f>
        <v>0</v>
      </c>
      <c r="AR322" s="23" t="s">
        <v>169</v>
      </c>
      <c r="AT322" s="23" t="s">
        <v>164</v>
      </c>
      <c r="AU322" s="23" t="s">
        <v>82</v>
      </c>
      <c r="AY322" s="23" t="s">
        <v>162</v>
      </c>
      <c r="BE322" s="203">
        <f>IF(N322="základní",J322,0)</f>
        <v>0</v>
      </c>
      <c r="BF322" s="203">
        <f>IF(N322="snížená",J322,0)</f>
        <v>0</v>
      </c>
      <c r="BG322" s="203">
        <f>IF(N322="zákl. přenesená",J322,0)</f>
        <v>0</v>
      </c>
      <c r="BH322" s="203">
        <f>IF(N322="sníž. přenesená",J322,0)</f>
        <v>0</v>
      </c>
      <c r="BI322" s="203">
        <f>IF(N322="nulová",J322,0)</f>
        <v>0</v>
      </c>
      <c r="BJ322" s="23" t="s">
        <v>80</v>
      </c>
      <c r="BK322" s="203">
        <f>ROUND(I322*H322,2)</f>
        <v>0</v>
      </c>
      <c r="BL322" s="23" t="s">
        <v>169</v>
      </c>
      <c r="BM322" s="23" t="s">
        <v>415</v>
      </c>
    </row>
    <row r="323" spans="2:65" s="11" customFormat="1">
      <c r="B323" s="207"/>
      <c r="C323" s="208"/>
      <c r="D323" s="204" t="s">
        <v>173</v>
      </c>
      <c r="E323" s="209" t="s">
        <v>21</v>
      </c>
      <c r="F323" s="210" t="s">
        <v>174</v>
      </c>
      <c r="G323" s="208"/>
      <c r="H323" s="211" t="s">
        <v>21</v>
      </c>
      <c r="I323" s="212"/>
      <c r="J323" s="208"/>
      <c r="K323" s="208"/>
      <c r="L323" s="213"/>
      <c r="M323" s="214"/>
      <c r="N323" s="215"/>
      <c r="O323" s="215"/>
      <c r="P323" s="215"/>
      <c r="Q323" s="215"/>
      <c r="R323" s="215"/>
      <c r="S323" s="215"/>
      <c r="T323" s="216"/>
      <c r="AT323" s="217" t="s">
        <v>173</v>
      </c>
      <c r="AU323" s="217" t="s">
        <v>82</v>
      </c>
      <c r="AV323" s="11" t="s">
        <v>80</v>
      </c>
      <c r="AW323" s="11" t="s">
        <v>36</v>
      </c>
      <c r="AX323" s="11" t="s">
        <v>72</v>
      </c>
      <c r="AY323" s="217" t="s">
        <v>162</v>
      </c>
    </row>
    <row r="324" spans="2:65" s="11" customFormat="1">
      <c r="B324" s="207"/>
      <c r="C324" s="208"/>
      <c r="D324" s="204" t="s">
        <v>173</v>
      </c>
      <c r="E324" s="209" t="s">
        <v>21</v>
      </c>
      <c r="F324" s="210" t="s">
        <v>416</v>
      </c>
      <c r="G324" s="208"/>
      <c r="H324" s="211" t="s">
        <v>21</v>
      </c>
      <c r="I324" s="212"/>
      <c r="J324" s="208"/>
      <c r="K324" s="208"/>
      <c r="L324" s="213"/>
      <c r="M324" s="214"/>
      <c r="N324" s="215"/>
      <c r="O324" s="215"/>
      <c r="P324" s="215"/>
      <c r="Q324" s="215"/>
      <c r="R324" s="215"/>
      <c r="S324" s="215"/>
      <c r="T324" s="216"/>
      <c r="AT324" s="217" t="s">
        <v>173</v>
      </c>
      <c r="AU324" s="217" t="s">
        <v>82</v>
      </c>
      <c r="AV324" s="11" t="s">
        <v>80</v>
      </c>
      <c r="AW324" s="11" t="s">
        <v>36</v>
      </c>
      <c r="AX324" s="11" t="s">
        <v>72</v>
      </c>
      <c r="AY324" s="217" t="s">
        <v>162</v>
      </c>
    </row>
    <row r="325" spans="2:65" s="12" customFormat="1">
      <c r="B325" s="218"/>
      <c r="C325" s="219"/>
      <c r="D325" s="204" t="s">
        <v>173</v>
      </c>
      <c r="E325" s="220" t="s">
        <v>21</v>
      </c>
      <c r="F325" s="221" t="s">
        <v>417</v>
      </c>
      <c r="G325" s="219"/>
      <c r="H325" s="222">
        <v>58</v>
      </c>
      <c r="I325" s="223"/>
      <c r="J325" s="219"/>
      <c r="K325" s="219"/>
      <c r="L325" s="224"/>
      <c r="M325" s="225"/>
      <c r="N325" s="226"/>
      <c r="O325" s="226"/>
      <c r="P325" s="226"/>
      <c r="Q325" s="226"/>
      <c r="R325" s="226"/>
      <c r="S325" s="226"/>
      <c r="T325" s="227"/>
      <c r="AT325" s="228" t="s">
        <v>173</v>
      </c>
      <c r="AU325" s="228" t="s">
        <v>82</v>
      </c>
      <c r="AV325" s="12" t="s">
        <v>82</v>
      </c>
      <c r="AW325" s="12" t="s">
        <v>36</v>
      </c>
      <c r="AX325" s="12" t="s">
        <v>72</v>
      </c>
      <c r="AY325" s="228" t="s">
        <v>162</v>
      </c>
    </row>
    <row r="326" spans="2:65" s="13" customFormat="1">
      <c r="B326" s="229"/>
      <c r="C326" s="230"/>
      <c r="D326" s="231" t="s">
        <v>173</v>
      </c>
      <c r="E326" s="232" t="s">
        <v>21</v>
      </c>
      <c r="F326" s="233" t="s">
        <v>177</v>
      </c>
      <c r="G326" s="230"/>
      <c r="H326" s="234">
        <v>58</v>
      </c>
      <c r="I326" s="235"/>
      <c r="J326" s="230"/>
      <c r="K326" s="230"/>
      <c r="L326" s="236"/>
      <c r="M326" s="237"/>
      <c r="N326" s="238"/>
      <c r="O326" s="238"/>
      <c r="P326" s="238"/>
      <c r="Q326" s="238"/>
      <c r="R326" s="238"/>
      <c r="S326" s="238"/>
      <c r="T326" s="239"/>
      <c r="AT326" s="240" t="s">
        <v>173</v>
      </c>
      <c r="AU326" s="240" t="s">
        <v>82</v>
      </c>
      <c r="AV326" s="13" t="s">
        <v>169</v>
      </c>
      <c r="AW326" s="13" t="s">
        <v>36</v>
      </c>
      <c r="AX326" s="13" t="s">
        <v>80</v>
      </c>
      <c r="AY326" s="240" t="s">
        <v>162</v>
      </c>
    </row>
    <row r="327" spans="2:65" s="1" customFormat="1" ht="28.9" customHeight="1">
      <c r="B327" s="40"/>
      <c r="C327" s="192" t="s">
        <v>418</v>
      </c>
      <c r="D327" s="192" t="s">
        <v>164</v>
      </c>
      <c r="E327" s="193" t="s">
        <v>419</v>
      </c>
      <c r="F327" s="194" t="s">
        <v>420</v>
      </c>
      <c r="G327" s="195" t="s">
        <v>167</v>
      </c>
      <c r="H327" s="196">
        <v>6</v>
      </c>
      <c r="I327" s="197"/>
      <c r="J327" s="198">
        <f>ROUND(I327*H327,2)</f>
        <v>0</v>
      </c>
      <c r="K327" s="194" t="s">
        <v>168</v>
      </c>
      <c r="L327" s="60"/>
      <c r="M327" s="199" t="s">
        <v>21</v>
      </c>
      <c r="N327" s="200" t="s">
        <v>43</v>
      </c>
      <c r="O327" s="41"/>
      <c r="P327" s="201">
        <f>O327*H327</f>
        <v>0</v>
      </c>
      <c r="Q327" s="201">
        <v>2.45329</v>
      </c>
      <c r="R327" s="201">
        <f>Q327*H327</f>
        <v>14.71974</v>
      </c>
      <c r="S327" s="201">
        <v>0</v>
      </c>
      <c r="T327" s="202">
        <f>S327*H327</f>
        <v>0</v>
      </c>
      <c r="AR327" s="23" t="s">
        <v>169</v>
      </c>
      <c r="AT327" s="23" t="s">
        <v>164</v>
      </c>
      <c r="AU327" s="23" t="s">
        <v>82</v>
      </c>
      <c r="AY327" s="23" t="s">
        <v>162</v>
      </c>
      <c r="BE327" s="203">
        <f>IF(N327="základní",J327,0)</f>
        <v>0</v>
      </c>
      <c r="BF327" s="203">
        <f>IF(N327="snížená",J327,0)</f>
        <v>0</v>
      </c>
      <c r="BG327" s="203">
        <f>IF(N327="zákl. přenesená",J327,0)</f>
        <v>0</v>
      </c>
      <c r="BH327" s="203">
        <f>IF(N327="sníž. přenesená",J327,0)</f>
        <v>0</v>
      </c>
      <c r="BI327" s="203">
        <f>IF(N327="nulová",J327,0)</f>
        <v>0</v>
      </c>
      <c r="BJ327" s="23" t="s">
        <v>80</v>
      </c>
      <c r="BK327" s="203">
        <f>ROUND(I327*H327,2)</f>
        <v>0</v>
      </c>
      <c r="BL327" s="23" t="s">
        <v>169</v>
      </c>
      <c r="BM327" s="23" t="s">
        <v>421</v>
      </c>
    </row>
    <row r="328" spans="2:65" s="1" customFormat="1" ht="94.5">
      <c r="B328" s="40"/>
      <c r="C328" s="62"/>
      <c r="D328" s="204" t="s">
        <v>171</v>
      </c>
      <c r="E328" s="62"/>
      <c r="F328" s="205" t="s">
        <v>422</v>
      </c>
      <c r="G328" s="62"/>
      <c r="H328" s="62"/>
      <c r="I328" s="162"/>
      <c r="J328" s="62"/>
      <c r="K328" s="62"/>
      <c r="L328" s="60"/>
      <c r="M328" s="206"/>
      <c r="N328" s="41"/>
      <c r="O328" s="41"/>
      <c r="P328" s="41"/>
      <c r="Q328" s="41"/>
      <c r="R328" s="41"/>
      <c r="S328" s="41"/>
      <c r="T328" s="77"/>
      <c r="AT328" s="23" t="s">
        <v>171</v>
      </c>
      <c r="AU328" s="23" t="s">
        <v>82</v>
      </c>
    </row>
    <row r="329" spans="2:65" s="11" customFormat="1">
      <c r="B329" s="207"/>
      <c r="C329" s="208"/>
      <c r="D329" s="204" t="s">
        <v>173</v>
      </c>
      <c r="E329" s="209" t="s">
        <v>21</v>
      </c>
      <c r="F329" s="210" t="s">
        <v>174</v>
      </c>
      <c r="G329" s="208"/>
      <c r="H329" s="211" t="s">
        <v>21</v>
      </c>
      <c r="I329" s="212"/>
      <c r="J329" s="208"/>
      <c r="K329" s="208"/>
      <c r="L329" s="213"/>
      <c r="M329" s="214"/>
      <c r="N329" s="215"/>
      <c r="O329" s="215"/>
      <c r="P329" s="215"/>
      <c r="Q329" s="215"/>
      <c r="R329" s="215"/>
      <c r="S329" s="215"/>
      <c r="T329" s="216"/>
      <c r="AT329" s="217" t="s">
        <v>173</v>
      </c>
      <c r="AU329" s="217" t="s">
        <v>82</v>
      </c>
      <c r="AV329" s="11" t="s">
        <v>80</v>
      </c>
      <c r="AW329" s="11" t="s">
        <v>36</v>
      </c>
      <c r="AX329" s="11" t="s">
        <v>72</v>
      </c>
      <c r="AY329" s="217" t="s">
        <v>162</v>
      </c>
    </row>
    <row r="330" spans="2:65" s="11" customFormat="1">
      <c r="B330" s="207"/>
      <c r="C330" s="208"/>
      <c r="D330" s="204" t="s">
        <v>173</v>
      </c>
      <c r="E330" s="209" t="s">
        <v>21</v>
      </c>
      <c r="F330" s="210" t="s">
        <v>423</v>
      </c>
      <c r="G330" s="208"/>
      <c r="H330" s="211" t="s">
        <v>21</v>
      </c>
      <c r="I330" s="212"/>
      <c r="J330" s="208"/>
      <c r="K330" s="208"/>
      <c r="L330" s="213"/>
      <c r="M330" s="214"/>
      <c r="N330" s="215"/>
      <c r="O330" s="215"/>
      <c r="P330" s="215"/>
      <c r="Q330" s="215"/>
      <c r="R330" s="215"/>
      <c r="S330" s="215"/>
      <c r="T330" s="216"/>
      <c r="AT330" s="217" t="s">
        <v>173</v>
      </c>
      <c r="AU330" s="217" t="s">
        <v>82</v>
      </c>
      <c r="AV330" s="11" t="s">
        <v>80</v>
      </c>
      <c r="AW330" s="11" t="s">
        <v>36</v>
      </c>
      <c r="AX330" s="11" t="s">
        <v>72</v>
      </c>
      <c r="AY330" s="217" t="s">
        <v>162</v>
      </c>
    </row>
    <row r="331" spans="2:65" s="12" customFormat="1">
      <c r="B331" s="218"/>
      <c r="C331" s="219"/>
      <c r="D331" s="204" t="s">
        <v>173</v>
      </c>
      <c r="E331" s="220" t="s">
        <v>21</v>
      </c>
      <c r="F331" s="221" t="s">
        <v>204</v>
      </c>
      <c r="G331" s="219"/>
      <c r="H331" s="222">
        <v>6</v>
      </c>
      <c r="I331" s="223"/>
      <c r="J331" s="219"/>
      <c r="K331" s="219"/>
      <c r="L331" s="224"/>
      <c r="M331" s="225"/>
      <c r="N331" s="226"/>
      <c r="O331" s="226"/>
      <c r="P331" s="226"/>
      <c r="Q331" s="226"/>
      <c r="R331" s="226"/>
      <c r="S331" s="226"/>
      <c r="T331" s="227"/>
      <c r="AT331" s="228" t="s">
        <v>173</v>
      </c>
      <c r="AU331" s="228" t="s">
        <v>82</v>
      </c>
      <c r="AV331" s="12" t="s">
        <v>82</v>
      </c>
      <c r="AW331" s="12" t="s">
        <v>36</v>
      </c>
      <c r="AX331" s="12" t="s">
        <v>72</v>
      </c>
      <c r="AY331" s="228" t="s">
        <v>162</v>
      </c>
    </row>
    <row r="332" spans="2:65" s="13" customFormat="1">
      <c r="B332" s="229"/>
      <c r="C332" s="230"/>
      <c r="D332" s="231" t="s">
        <v>173</v>
      </c>
      <c r="E332" s="232" t="s">
        <v>21</v>
      </c>
      <c r="F332" s="233" t="s">
        <v>177</v>
      </c>
      <c r="G332" s="230"/>
      <c r="H332" s="234">
        <v>6</v>
      </c>
      <c r="I332" s="235"/>
      <c r="J332" s="230"/>
      <c r="K332" s="230"/>
      <c r="L332" s="236"/>
      <c r="M332" s="237"/>
      <c r="N332" s="238"/>
      <c r="O332" s="238"/>
      <c r="P332" s="238"/>
      <c r="Q332" s="238"/>
      <c r="R332" s="238"/>
      <c r="S332" s="238"/>
      <c r="T332" s="239"/>
      <c r="AT332" s="240" t="s">
        <v>173</v>
      </c>
      <c r="AU332" s="240" t="s">
        <v>82</v>
      </c>
      <c r="AV332" s="13" t="s">
        <v>169</v>
      </c>
      <c r="AW332" s="13" t="s">
        <v>36</v>
      </c>
      <c r="AX332" s="13" t="s">
        <v>80</v>
      </c>
      <c r="AY332" s="240" t="s">
        <v>162</v>
      </c>
    </row>
    <row r="333" spans="2:65" s="1" customFormat="1" ht="40.15" customHeight="1">
      <c r="B333" s="40"/>
      <c r="C333" s="192" t="s">
        <v>424</v>
      </c>
      <c r="D333" s="192" t="s">
        <v>164</v>
      </c>
      <c r="E333" s="193" t="s">
        <v>425</v>
      </c>
      <c r="F333" s="194" t="s">
        <v>426</v>
      </c>
      <c r="G333" s="195" t="s">
        <v>403</v>
      </c>
      <c r="H333" s="196">
        <v>57.4</v>
      </c>
      <c r="I333" s="197"/>
      <c r="J333" s="198">
        <f>ROUND(I333*H333,2)</f>
        <v>0</v>
      </c>
      <c r="K333" s="194" t="s">
        <v>168</v>
      </c>
      <c r="L333" s="60"/>
      <c r="M333" s="199" t="s">
        <v>21</v>
      </c>
      <c r="N333" s="200" t="s">
        <v>43</v>
      </c>
      <c r="O333" s="41"/>
      <c r="P333" s="201">
        <f>O333*H333</f>
        <v>0</v>
      </c>
      <c r="Q333" s="201">
        <v>5.1200000000000004E-3</v>
      </c>
      <c r="R333" s="201">
        <f>Q333*H333</f>
        <v>0.29388800000000004</v>
      </c>
      <c r="S333" s="201">
        <v>0</v>
      </c>
      <c r="T333" s="202">
        <f>S333*H333</f>
        <v>0</v>
      </c>
      <c r="AR333" s="23" t="s">
        <v>169</v>
      </c>
      <c r="AT333" s="23" t="s">
        <v>164</v>
      </c>
      <c r="AU333" s="23" t="s">
        <v>82</v>
      </c>
      <c r="AY333" s="23" t="s">
        <v>162</v>
      </c>
      <c r="BE333" s="203">
        <f>IF(N333="základní",J333,0)</f>
        <v>0</v>
      </c>
      <c r="BF333" s="203">
        <f>IF(N333="snížená",J333,0)</f>
        <v>0</v>
      </c>
      <c r="BG333" s="203">
        <f>IF(N333="zákl. přenesená",J333,0)</f>
        <v>0</v>
      </c>
      <c r="BH333" s="203">
        <f>IF(N333="sníž. přenesená",J333,0)</f>
        <v>0</v>
      </c>
      <c r="BI333" s="203">
        <f>IF(N333="nulová",J333,0)</f>
        <v>0</v>
      </c>
      <c r="BJ333" s="23" t="s">
        <v>80</v>
      </c>
      <c r="BK333" s="203">
        <f>ROUND(I333*H333,2)</f>
        <v>0</v>
      </c>
      <c r="BL333" s="23" t="s">
        <v>169</v>
      </c>
      <c r="BM333" s="23" t="s">
        <v>427</v>
      </c>
    </row>
    <row r="334" spans="2:65" s="1" customFormat="1" ht="121.5">
      <c r="B334" s="40"/>
      <c r="C334" s="62"/>
      <c r="D334" s="204" t="s">
        <v>171</v>
      </c>
      <c r="E334" s="62"/>
      <c r="F334" s="205" t="s">
        <v>428</v>
      </c>
      <c r="G334" s="62"/>
      <c r="H334" s="62"/>
      <c r="I334" s="162"/>
      <c r="J334" s="62"/>
      <c r="K334" s="62"/>
      <c r="L334" s="60"/>
      <c r="M334" s="206"/>
      <c r="N334" s="41"/>
      <c r="O334" s="41"/>
      <c r="P334" s="41"/>
      <c r="Q334" s="41"/>
      <c r="R334" s="41"/>
      <c r="S334" s="41"/>
      <c r="T334" s="77"/>
      <c r="AT334" s="23" t="s">
        <v>171</v>
      </c>
      <c r="AU334" s="23" t="s">
        <v>82</v>
      </c>
    </row>
    <row r="335" spans="2:65" s="11" customFormat="1">
      <c r="B335" s="207"/>
      <c r="C335" s="208"/>
      <c r="D335" s="204" t="s">
        <v>173</v>
      </c>
      <c r="E335" s="209" t="s">
        <v>21</v>
      </c>
      <c r="F335" s="210" t="s">
        <v>174</v>
      </c>
      <c r="G335" s="208"/>
      <c r="H335" s="211" t="s">
        <v>21</v>
      </c>
      <c r="I335" s="212"/>
      <c r="J335" s="208"/>
      <c r="K335" s="208"/>
      <c r="L335" s="213"/>
      <c r="M335" s="214"/>
      <c r="N335" s="215"/>
      <c r="O335" s="215"/>
      <c r="P335" s="215"/>
      <c r="Q335" s="215"/>
      <c r="R335" s="215"/>
      <c r="S335" s="215"/>
      <c r="T335" s="216"/>
      <c r="AT335" s="217" t="s">
        <v>173</v>
      </c>
      <c r="AU335" s="217" t="s">
        <v>82</v>
      </c>
      <c r="AV335" s="11" t="s">
        <v>80</v>
      </c>
      <c r="AW335" s="11" t="s">
        <v>36</v>
      </c>
      <c r="AX335" s="11" t="s">
        <v>72</v>
      </c>
      <c r="AY335" s="217" t="s">
        <v>162</v>
      </c>
    </row>
    <row r="336" spans="2:65" s="11" customFormat="1">
      <c r="B336" s="207"/>
      <c r="C336" s="208"/>
      <c r="D336" s="204" t="s">
        <v>173</v>
      </c>
      <c r="E336" s="209" t="s">
        <v>21</v>
      </c>
      <c r="F336" s="210" t="s">
        <v>429</v>
      </c>
      <c r="G336" s="208"/>
      <c r="H336" s="211" t="s">
        <v>21</v>
      </c>
      <c r="I336" s="212"/>
      <c r="J336" s="208"/>
      <c r="K336" s="208"/>
      <c r="L336" s="213"/>
      <c r="M336" s="214"/>
      <c r="N336" s="215"/>
      <c r="O336" s="215"/>
      <c r="P336" s="215"/>
      <c r="Q336" s="215"/>
      <c r="R336" s="215"/>
      <c r="S336" s="215"/>
      <c r="T336" s="216"/>
      <c r="AT336" s="217" t="s">
        <v>173</v>
      </c>
      <c r="AU336" s="217" t="s">
        <v>82</v>
      </c>
      <c r="AV336" s="11" t="s">
        <v>80</v>
      </c>
      <c r="AW336" s="11" t="s">
        <v>36</v>
      </c>
      <c r="AX336" s="11" t="s">
        <v>72</v>
      </c>
      <c r="AY336" s="217" t="s">
        <v>162</v>
      </c>
    </row>
    <row r="337" spans="2:65" s="12" customFormat="1">
      <c r="B337" s="218"/>
      <c r="C337" s="219"/>
      <c r="D337" s="204" t="s">
        <v>173</v>
      </c>
      <c r="E337" s="220" t="s">
        <v>21</v>
      </c>
      <c r="F337" s="221" t="s">
        <v>430</v>
      </c>
      <c r="G337" s="219"/>
      <c r="H337" s="222">
        <v>57.4</v>
      </c>
      <c r="I337" s="223"/>
      <c r="J337" s="219"/>
      <c r="K337" s="219"/>
      <c r="L337" s="224"/>
      <c r="M337" s="225"/>
      <c r="N337" s="226"/>
      <c r="O337" s="226"/>
      <c r="P337" s="226"/>
      <c r="Q337" s="226"/>
      <c r="R337" s="226"/>
      <c r="S337" s="226"/>
      <c r="T337" s="227"/>
      <c r="AT337" s="228" t="s">
        <v>173</v>
      </c>
      <c r="AU337" s="228" t="s">
        <v>82</v>
      </c>
      <c r="AV337" s="12" t="s">
        <v>82</v>
      </c>
      <c r="AW337" s="12" t="s">
        <v>36</v>
      </c>
      <c r="AX337" s="12" t="s">
        <v>72</v>
      </c>
      <c r="AY337" s="228" t="s">
        <v>162</v>
      </c>
    </row>
    <row r="338" spans="2:65" s="13" customFormat="1">
      <c r="B338" s="229"/>
      <c r="C338" s="230"/>
      <c r="D338" s="204" t="s">
        <v>173</v>
      </c>
      <c r="E338" s="252" t="s">
        <v>21</v>
      </c>
      <c r="F338" s="253" t="s">
        <v>177</v>
      </c>
      <c r="G338" s="230"/>
      <c r="H338" s="254">
        <v>57.4</v>
      </c>
      <c r="I338" s="235"/>
      <c r="J338" s="230"/>
      <c r="K338" s="230"/>
      <c r="L338" s="236"/>
      <c r="M338" s="237"/>
      <c r="N338" s="238"/>
      <c r="O338" s="238"/>
      <c r="P338" s="238"/>
      <c r="Q338" s="238"/>
      <c r="R338" s="238"/>
      <c r="S338" s="238"/>
      <c r="T338" s="239"/>
      <c r="AT338" s="240" t="s">
        <v>173</v>
      </c>
      <c r="AU338" s="240" t="s">
        <v>82</v>
      </c>
      <c r="AV338" s="13" t="s">
        <v>169</v>
      </c>
      <c r="AW338" s="13" t="s">
        <v>36</v>
      </c>
      <c r="AX338" s="13" t="s">
        <v>80</v>
      </c>
      <c r="AY338" s="240" t="s">
        <v>162</v>
      </c>
    </row>
    <row r="339" spans="2:65" s="10" customFormat="1" ht="29.85" customHeight="1">
      <c r="B339" s="175"/>
      <c r="C339" s="176"/>
      <c r="D339" s="189" t="s">
        <v>71</v>
      </c>
      <c r="E339" s="190" t="s">
        <v>183</v>
      </c>
      <c r="F339" s="190" t="s">
        <v>431</v>
      </c>
      <c r="G339" s="176"/>
      <c r="H339" s="176"/>
      <c r="I339" s="179"/>
      <c r="J339" s="191">
        <f>BK339</f>
        <v>0</v>
      </c>
      <c r="K339" s="176"/>
      <c r="L339" s="181"/>
      <c r="M339" s="182"/>
      <c r="N339" s="183"/>
      <c r="O339" s="183"/>
      <c r="P339" s="184">
        <f>SUM(P340:P390)</f>
        <v>0</v>
      </c>
      <c r="Q339" s="183"/>
      <c r="R339" s="184">
        <f>SUM(R340:R390)</f>
        <v>63.404479199999997</v>
      </c>
      <c r="S339" s="183"/>
      <c r="T339" s="185">
        <f>SUM(T340:T390)</f>
        <v>0</v>
      </c>
      <c r="AR339" s="186" t="s">
        <v>80</v>
      </c>
      <c r="AT339" s="187" t="s">
        <v>71</v>
      </c>
      <c r="AU339" s="187" t="s">
        <v>80</v>
      </c>
      <c r="AY339" s="186" t="s">
        <v>162</v>
      </c>
      <c r="BK339" s="188">
        <f>SUM(BK340:BK390)</f>
        <v>0</v>
      </c>
    </row>
    <row r="340" spans="2:65" s="1" customFormat="1" ht="40.15" customHeight="1">
      <c r="B340" s="40"/>
      <c r="C340" s="192" t="s">
        <v>432</v>
      </c>
      <c r="D340" s="192" t="s">
        <v>164</v>
      </c>
      <c r="E340" s="193" t="s">
        <v>433</v>
      </c>
      <c r="F340" s="194" t="s">
        <v>434</v>
      </c>
      <c r="G340" s="195" t="s">
        <v>260</v>
      </c>
      <c r="H340" s="196">
        <v>84</v>
      </c>
      <c r="I340" s="197"/>
      <c r="J340" s="198">
        <f>ROUND(I340*H340,2)</f>
        <v>0</v>
      </c>
      <c r="K340" s="194" t="s">
        <v>168</v>
      </c>
      <c r="L340" s="60"/>
      <c r="M340" s="199" t="s">
        <v>21</v>
      </c>
      <c r="N340" s="200" t="s">
        <v>43</v>
      </c>
      <c r="O340" s="41"/>
      <c r="P340" s="201">
        <f>O340*H340</f>
        <v>0</v>
      </c>
      <c r="Q340" s="201">
        <v>0.03</v>
      </c>
      <c r="R340" s="201">
        <f>Q340*H340</f>
        <v>2.52</v>
      </c>
      <c r="S340" s="201">
        <v>0</v>
      </c>
      <c r="T340" s="202">
        <f>S340*H340</f>
        <v>0</v>
      </c>
      <c r="AR340" s="23" t="s">
        <v>169</v>
      </c>
      <c r="AT340" s="23" t="s">
        <v>164</v>
      </c>
      <c r="AU340" s="23" t="s">
        <v>82</v>
      </c>
      <c r="AY340" s="23" t="s">
        <v>162</v>
      </c>
      <c r="BE340" s="203">
        <f>IF(N340="základní",J340,0)</f>
        <v>0</v>
      </c>
      <c r="BF340" s="203">
        <f>IF(N340="snížená",J340,0)</f>
        <v>0</v>
      </c>
      <c r="BG340" s="203">
        <f>IF(N340="zákl. přenesená",J340,0)</f>
        <v>0</v>
      </c>
      <c r="BH340" s="203">
        <f>IF(N340="sníž. přenesená",J340,0)</f>
        <v>0</v>
      </c>
      <c r="BI340" s="203">
        <f>IF(N340="nulová",J340,0)</f>
        <v>0</v>
      </c>
      <c r="BJ340" s="23" t="s">
        <v>80</v>
      </c>
      <c r="BK340" s="203">
        <f>ROUND(I340*H340,2)</f>
        <v>0</v>
      </c>
      <c r="BL340" s="23" t="s">
        <v>169</v>
      </c>
      <c r="BM340" s="23" t="s">
        <v>435</v>
      </c>
    </row>
    <row r="341" spans="2:65" s="1" customFormat="1" ht="148.5">
      <c r="B341" s="40"/>
      <c r="C341" s="62"/>
      <c r="D341" s="204" t="s">
        <v>171</v>
      </c>
      <c r="E341" s="62"/>
      <c r="F341" s="205" t="s">
        <v>436</v>
      </c>
      <c r="G341" s="62"/>
      <c r="H341" s="62"/>
      <c r="I341" s="162"/>
      <c r="J341" s="62"/>
      <c r="K341" s="62"/>
      <c r="L341" s="60"/>
      <c r="M341" s="206"/>
      <c r="N341" s="41"/>
      <c r="O341" s="41"/>
      <c r="P341" s="41"/>
      <c r="Q341" s="41"/>
      <c r="R341" s="41"/>
      <c r="S341" s="41"/>
      <c r="T341" s="77"/>
      <c r="AT341" s="23" t="s">
        <v>171</v>
      </c>
      <c r="AU341" s="23" t="s">
        <v>82</v>
      </c>
    </row>
    <row r="342" spans="2:65" s="11" customFormat="1">
      <c r="B342" s="207"/>
      <c r="C342" s="208"/>
      <c r="D342" s="204" t="s">
        <v>173</v>
      </c>
      <c r="E342" s="209" t="s">
        <v>21</v>
      </c>
      <c r="F342" s="210" t="s">
        <v>174</v>
      </c>
      <c r="G342" s="208"/>
      <c r="H342" s="211" t="s">
        <v>21</v>
      </c>
      <c r="I342" s="212"/>
      <c r="J342" s="208"/>
      <c r="K342" s="208"/>
      <c r="L342" s="213"/>
      <c r="M342" s="214"/>
      <c r="N342" s="215"/>
      <c r="O342" s="215"/>
      <c r="P342" s="215"/>
      <c r="Q342" s="215"/>
      <c r="R342" s="215"/>
      <c r="S342" s="215"/>
      <c r="T342" s="216"/>
      <c r="AT342" s="217" t="s">
        <v>173</v>
      </c>
      <c r="AU342" s="217" t="s">
        <v>82</v>
      </c>
      <c r="AV342" s="11" t="s">
        <v>80</v>
      </c>
      <c r="AW342" s="11" t="s">
        <v>36</v>
      </c>
      <c r="AX342" s="11" t="s">
        <v>72</v>
      </c>
      <c r="AY342" s="217" t="s">
        <v>162</v>
      </c>
    </row>
    <row r="343" spans="2:65" s="11" customFormat="1">
      <c r="B343" s="207"/>
      <c r="C343" s="208"/>
      <c r="D343" s="204" t="s">
        <v>173</v>
      </c>
      <c r="E343" s="209" t="s">
        <v>21</v>
      </c>
      <c r="F343" s="210" t="s">
        <v>437</v>
      </c>
      <c r="G343" s="208"/>
      <c r="H343" s="211" t="s">
        <v>21</v>
      </c>
      <c r="I343" s="212"/>
      <c r="J343" s="208"/>
      <c r="K343" s="208"/>
      <c r="L343" s="213"/>
      <c r="M343" s="214"/>
      <c r="N343" s="215"/>
      <c r="O343" s="215"/>
      <c r="P343" s="215"/>
      <c r="Q343" s="215"/>
      <c r="R343" s="215"/>
      <c r="S343" s="215"/>
      <c r="T343" s="216"/>
      <c r="AT343" s="217" t="s">
        <v>173</v>
      </c>
      <c r="AU343" s="217" t="s">
        <v>82</v>
      </c>
      <c r="AV343" s="11" t="s">
        <v>80</v>
      </c>
      <c r="AW343" s="11" t="s">
        <v>36</v>
      </c>
      <c r="AX343" s="11" t="s">
        <v>72</v>
      </c>
      <c r="AY343" s="217" t="s">
        <v>162</v>
      </c>
    </row>
    <row r="344" spans="2:65" s="12" customFormat="1">
      <c r="B344" s="218"/>
      <c r="C344" s="219"/>
      <c r="D344" s="204" t="s">
        <v>173</v>
      </c>
      <c r="E344" s="220" t="s">
        <v>21</v>
      </c>
      <c r="F344" s="221" t="s">
        <v>438</v>
      </c>
      <c r="G344" s="219"/>
      <c r="H344" s="222">
        <v>84</v>
      </c>
      <c r="I344" s="223"/>
      <c r="J344" s="219"/>
      <c r="K344" s="219"/>
      <c r="L344" s="224"/>
      <c r="M344" s="225"/>
      <c r="N344" s="226"/>
      <c r="O344" s="226"/>
      <c r="P344" s="226"/>
      <c r="Q344" s="226"/>
      <c r="R344" s="226"/>
      <c r="S344" s="226"/>
      <c r="T344" s="227"/>
      <c r="AT344" s="228" t="s">
        <v>173</v>
      </c>
      <c r="AU344" s="228" t="s">
        <v>82</v>
      </c>
      <c r="AV344" s="12" t="s">
        <v>82</v>
      </c>
      <c r="AW344" s="12" t="s">
        <v>36</v>
      </c>
      <c r="AX344" s="12" t="s">
        <v>72</v>
      </c>
      <c r="AY344" s="228" t="s">
        <v>162</v>
      </c>
    </row>
    <row r="345" spans="2:65" s="13" customFormat="1">
      <c r="B345" s="229"/>
      <c r="C345" s="230"/>
      <c r="D345" s="231" t="s">
        <v>173</v>
      </c>
      <c r="E345" s="232" t="s">
        <v>21</v>
      </c>
      <c r="F345" s="233" t="s">
        <v>177</v>
      </c>
      <c r="G345" s="230"/>
      <c r="H345" s="234">
        <v>84</v>
      </c>
      <c r="I345" s="235"/>
      <c r="J345" s="230"/>
      <c r="K345" s="230"/>
      <c r="L345" s="236"/>
      <c r="M345" s="237"/>
      <c r="N345" s="238"/>
      <c r="O345" s="238"/>
      <c r="P345" s="238"/>
      <c r="Q345" s="238"/>
      <c r="R345" s="238"/>
      <c r="S345" s="238"/>
      <c r="T345" s="239"/>
      <c r="AT345" s="240" t="s">
        <v>173</v>
      </c>
      <c r="AU345" s="240" t="s">
        <v>82</v>
      </c>
      <c r="AV345" s="13" t="s">
        <v>169</v>
      </c>
      <c r="AW345" s="13" t="s">
        <v>36</v>
      </c>
      <c r="AX345" s="13" t="s">
        <v>80</v>
      </c>
      <c r="AY345" s="240" t="s">
        <v>162</v>
      </c>
    </row>
    <row r="346" spans="2:65" s="1" customFormat="1" ht="74.45" customHeight="1">
      <c r="B346" s="40"/>
      <c r="C346" s="192" t="s">
        <v>439</v>
      </c>
      <c r="D346" s="192" t="s">
        <v>164</v>
      </c>
      <c r="E346" s="193" t="s">
        <v>440</v>
      </c>
      <c r="F346" s="194" t="s">
        <v>441</v>
      </c>
      <c r="G346" s="195" t="s">
        <v>167</v>
      </c>
      <c r="H346" s="196">
        <v>2.1</v>
      </c>
      <c r="I346" s="197"/>
      <c r="J346" s="198">
        <f>ROUND(I346*H346,2)</f>
        <v>0</v>
      </c>
      <c r="K346" s="194" t="s">
        <v>168</v>
      </c>
      <c r="L346" s="60"/>
      <c r="M346" s="199" t="s">
        <v>21</v>
      </c>
      <c r="N346" s="200" t="s">
        <v>43</v>
      </c>
      <c r="O346" s="41"/>
      <c r="P346" s="201">
        <f>O346*H346</f>
        <v>0</v>
      </c>
      <c r="Q346" s="201">
        <v>3.0999400000000001</v>
      </c>
      <c r="R346" s="201">
        <f>Q346*H346</f>
        <v>6.5098740000000008</v>
      </c>
      <c r="S346" s="201">
        <v>0</v>
      </c>
      <c r="T346" s="202">
        <f>S346*H346</f>
        <v>0</v>
      </c>
      <c r="AR346" s="23" t="s">
        <v>169</v>
      </c>
      <c r="AT346" s="23" t="s">
        <v>164</v>
      </c>
      <c r="AU346" s="23" t="s">
        <v>82</v>
      </c>
      <c r="AY346" s="23" t="s">
        <v>162</v>
      </c>
      <c r="BE346" s="203">
        <f>IF(N346="základní",J346,0)</f>
        <v>0</v>
      </c>
      <c r="BF346" s="203">
        <f>IF(N346="snížená",J346,0)</f>
        <v>0</v>
      </c>
      <c r="BG346" s="203">
        <f>IF(N346="zákl. přenesená",J346,0)</f>
        <v>0</v>
      </c>
      <c r="BH346" s="203">
        <f>IF(N346="sníž. přenesená",J346,0)</f>
        <v>0</v>
      </c>
      <c r="BI346" s="203">
        <f>IF(N346="nulová",J346,0)</f>
        <v>0</v>
      </c>
      <c r="BJ346" s="23" t="s">
        <v>80</v>
      </c>
      <c r="BK346" s="203">
        <f>ROUND(I346*H346,2)</f>
        <v>0</v>
      </c>
      <c r="BL346" s="23" t="s">
        <v>169</v>
      </c>
      <c r="BM346" s="23" t="s">
        <v>442</v>
      </c>
    </row>
    <row r="347" spans="2:65" s="1" customFormat="1" ht="94.5">
      <c r="B347" s="40"/>
      <c r="C347" s="62"/>
      <c r="D347" s="204" t="s">
        <v>171</v>
      </c>
      <c r="E347" s="62"/>
      <c r="F347" s="205" t="s">
        <v>443</v>
      </c>
      <c r="G347" s="62"/>
      <c r="H347" s="62"/>
      <c r="I347" s="162"/>
      <c r="J347" s="62"/>
      <c r="K347" s="62"/>
      <c r="L347" s="60"/>
      <c r="M347" s="206"/>
      <c r="N347" s="41"/>
      <c r="O347" s="41"/>
      <c r="P347" s="41"/>
      <c r="Q347" s="41"/>
      <c r="R347" s="41"/>
      <c r="S347" s="41"/>
      <c r="T347" s="77"/>
      <c r="AT347" s="23" t="s">
        <v>171</v>
      </c>
      <c r="AU347" s="23" t="s">
        <v>82</v>
      </c>
    </row>
    <row r="348" spans="2:65" s="11" customFormat="1">
      <c r="B348" s="207"/>
      <c r="C348" s="208"/>
      <c r="D348" s="204" t="s">
        <v>173</v>
      </c>
      <c r="E348" s="209" t="s">
        <v>21</v>
      </c>
      <c r="F348" s="210" t="s">
        <v>174</v>
      </c>
      <c r="G348" s="208"/>
      <c r="H348" s="211" t="s">
        <v>21</v>
      </c>
      <c r="I348" s="212"/>
      <c r="J348" s="208"/>
      <c r="K348" s="208"/>
      <c r="L348" s="213"/>
      <c r="M348" s="214"/>
      <c r="N348" s="215"/>
      <c r="O348" s="215"/>
      <c r="P348" s="215"/>
      <c r="Q348" s="215"/>
      <c r="R348" s="215"/>
      <c r="S348" s="215"/>
      <c r="T348" s="216"/>
      <c r="AT348" s="217" t="s">
        <v>173</v>
      </c>
      <c r="AU348" s="217" t="s">
        <v>82</v>
      </c>
      <c r="AV348" s="11" t="s">
        <v>80</v>
      </c>
      <c r="AW348" s="11" t="s">
        <v>36</v>
      </c>
      <c r="AX348" s="11" t="s">
        <v>72</v>
      </c>
      <c r="AY348" s="217" t="s">
        <v>162</v>
      </c>
    </row>
    <row r="349" spans="2:65" s="12" customFormat="1">
      <c r="B349" s="218"/>
      <c r="C349" s="219"/>
      <c r="D349" s="204" t="s">
        <v>173</v>
      </c>
      <c r="E349" s="220" t="s">
        <v>21</v>
      </c>
      <c r="F349" s="221" t="s">
        <v>444</v>
      </c>
      <c r="G349" s="219"/>
      <c r="H349" s="222">
        <v>2.1</v>
      </c>
      <c r="I349" s="223"/>
      <c r="J349" s="219"/>
      <c r="K349" s="219"/>
      <c r="L349" s="224"/>
      <c r="M349" s="225"/>
      <c r="N349" s="226"/>
      <c r="O349" s="226"/>
      <c r="P349" s="226"/>
      <c r="Q349" s="226"/>
      <c r="R349" s="226"/>
      <c r="S349" s="226"/>
      <c r="T349" s="227"/>
      <c r="AT349" s="228" t="s">
        <v>173</v>
      </c>
      <c r="AU349" s="228" t="s">
        <v>82</v>
      </c>
      <c r="AV349" s="12" t="s">
        <v>82</v>
      </c>
      <c r="AW349" s="12" t="s">
        <v>36</v>
      </c>
      <c r="AX349" s="12" t="s">
        <v>72</v>
      </c>
      <c r="AY349" s="228" t="s">
        <v>162</v>
      </c>
    </row>
    <row r="350" spans="2:65" s="13" customFormat="1">
      <c r="B350" s="229"/>
      <c r="C350" s="230"/>
      <c r="D350" s="231" t="s">
        <v>173</v>
      </c>
      <c r="E350" s="232" t="s">
        <v>21</v>
      </c>
      <c r="F350" s="233" t="s">
        <v>177</v>
      </c>
      <c r="G350" s="230"/>
      <c r="H350" s="234">
        <v>2.1</v>
      </c>
      <c r="I350" s="235"/>
      <c r="J350" s="230"/>
      <c r="K350" s="230"/>
      <c r="L350" s="236"/>
      <c r="M350" s="237"/>
      <c r="N350" s="238"/>
      <c r="O350" s="238"/>
      <c r="P350" s="238"/>
      <c r="Q350" s="238"/>
      <c r="R350" s="238"/>
      <c r="S350" s="238"/>
      <c r="T350" s="239"/>
      <c r="AT350" s="240" t="s">
        <v>173</v>
      </c>
      <c r="AU350" s="240" t="s">
        <v>82</v>
      </c>
      <c r="AV350" s="13" t="s">
        <v>169</v>
      </c>
      <c r="AW350" s="13" t="s">
        <v>36</v>
      </c>
      <c r="AX350" s="13" t="s">
        <v>80</v>
      </c>
      <c r="AY350" s="240" t="s">
        <v>162</v>
      </c>
    </row>
    <row r="351" spans="2:65" s="1" customFormat="1" ht="63" customHeight="1">
      <c r="B351" s="40"/>
      <c r="C351" s="192" t="s">
        <v>445</v>
      </c>
      <c r="D351" s="192" t="s">
        <v>164</v>
      </c>
      <c r="E351" s="193" t="s">
        <v>446</v>
      </c>
      <c r="F351" s="194" t="s">
        <v>447</v>
      </c>
      <c r="G351" s="195" t="s">
        <v>167</v>
      </c>
      <c r="H351" s="196">
        <v>8.0399999999999991</v>
      </c>
      <c r="I351" s="197"/>
      <c r="J351" s="198">
        <f>ROUND(I351*H351,2)</f>
        <v>0</v>
      </c>
      <c r="K351" s="194" t="s">
        <v>168</v>
      </c>
      <c r="L351" s="60"/>
      <c r="M351" s="199" t="s">
        <v>21</v>
      </c>
      <c r="N351" s="200" t="s">
        <v>43</v>
      </c>
      <c r="O351" s="41"/>
      <c r="P351" s="201">
        <f>O351*H351</f>
        <v>0</v>
      </c>
      <c r="Q351" s="201">
        <v>3.11388</v>
      </c>
      <c r="R351" s="201">
        <f>Q351*H351</f>
        <v>25.035595199999996</v>
      </c>
      <c r="S351" s="201">
        <v>0</v>
      </c>
      <c r="T351" s="202">
        <f>S351*H351</f>
        <v>0</v>
      </c>
      <c r="AR351" s="23" t="s">
        <v>169</v>
      </c>
      <c r="AT351" s="23" t="s">
        <v>164</v>
      </c>
      <c r="AU351" s="23" t="s">
        <v>82</v>
      </c>
      <c r="AY351" s="23" t="s">
        <v>162</v>
      </c>
      <c r="BE351" s="203">
        <f>IF(N351="základní",J351,0)</f>
        <v>0</v>
      </c>
      <c r="BF351" s="203">
        <f>IF(N351="snížená",J351,0)</f>
        <v>0</v>
      </c>
      <c r="BG351" s="203">
        <f>IF(N351="zákl. přenesená",J351,0)</f>
        <v>0</v>
      </c>
      <c r="BH351" s="203">
        <f>IF(N351="sníž. přenesená",J351,0)</f>
        <v>0</v>
      </c>
      <c r="BI351" s="203">
        <f>IF(N351="nulová",J351,0)</f>
        <v>0</v>
      </c>
      <c r="BJ351" s="23" t="s">
        <v>80</v>
      </c>
      <c r="BK351" s="203">
        <f>ROUND(I351*H351,2)</f>
        <v>0</v>
      </c>
      <c r="BL351" s="23" t="s">
        <v>169</v>
      </c>
      <c r="BM351" s="23" t="s">
        <v>448</v>
      </c>
    </row>
    <row r="352" spans="2:65" s="1" customFormat="1" ht="67.5">
      <c r="B352" s="40"/>
      <c r="C352" s="62"/>
      <c r="D352" s="204" t="s">
        <v>171</v>
      </c>
      <c r="E352" s="62"/>
      <c r="F352" s="205" t="s">
        <v>449</v>
      </c>
      <c r="G352" s="62"/>
      <c r="H352" s="62"/>
      <c r="I352" s="162"/>
      <c r="J352" s="62"/>
      <c r="K352" s="62"/>
      <c r="L352" s="60"/>
      <c r="M352" s="206"/>
      <c r="N352" s="41"/>
      <c r="O352" s="41"/>
      <c r="P352" s="41"/>
      <c r="Q352" s="41"/>
      <c r="R352" s="41"/>
      <c r="S352" s="41"/>
      <c r="T352" s="77"/>
      <c r="AT352" s="23" t="s">
        <v>171</v>
      </c>
      <c r="AU352" s="23" t="s">
        <v>82</v>
      </c>
    </row>
    <row r="353" spans="2:65" s="11" customFormat="1">
      <c r="B353" s="207"/>
      <c r="C353" s="208"/>
      <c r="D353" s="204" t="s">
        <v>173</v>
      </c>
      <c r="E353" s="209" t="s">
        <v>21</v>
      </c>
      <c r="F353" s="210" t="s">
        <v>174</v>
      </c>
      <c r="G353" s="208"/>
      <c r="H353" s="211" t="s">
        <v>21</v>
      </c>
      <c r="I353" s="212"/>
      <c r="J353" s="208"/>
      <c r="K353" s="208"/>
      <c r="L353" s="213"/>
      <c r="M353" s="214"/>
      <c r="N353" s="215"/>
      <c r="O353" s="215"/>
      <c r="P353" s="215"/>
      <c r="Q353" s="215"/>
      <c r="R353" s="215"/>
      <c r="S353" s="215"/>
      <c r="T353" s="216"/>
      <c r="AT353" s="217" t="s">
        <v>173</v>
      </c>
      <c r="AU353" s="217" t="s">
        <v>82</v>
      </c>
      <c r="AV353" s="11" t="s">
        <v>80</v>
      </c>
      <c r="AW353" s="11" t="s">
        <v>36</v>
      </c>
      <c r="AX353" s="11" t="s">
        <v>72</v>
      </c>
      <c r="AY353" s="217" t="s">
        <v>162</v>
      </c>
    </row>
    <row r="354" spans="2:65" s="11" customFormat="1">
      <c r="B354" s="207"/>
      <c r="C354" s="208"/>
      <c r="D354" s="204" t="s">
        <v>173</v>
      </c>
      <c r="E354" s="209" t="s">
        <v>21</v>
      </c>
      <c r="F354" s="210" t="s">
        <v>450</v>
      </c>
      <c r="G354" s="208"/>
      <c r="H354" s="211" t="s">
        <v>21</v>
      </c>
      <c r="I354" s="212"/>
      <c r="J354" s="208"/>
      <c r="K354" s="208"/>
      <c r="L354" s="213"/>
      <c r="M354" s="214"/>
      <c r="N354" s="215"/>
      <c r="O354" s="215"/>
      <c r="P354" s="215"/>
      <c r="Q354" s="215"/>
      <c r="R354" s="215"/>
      <c r="S354" s="215"/>
      <c r="T354" s="216"/>
      <c r="AT354" s="217" t="s">
        <v>173</v>
      </c>
      <c r="AU354" s="217" t="s">
        <v>82</v>
      </c>
      <c r="AV354" s="11" t="s">
        <v>80</v>
      </c>
      <c r="AW354" s="11" t="s">
        <v>36</v>
      </c>
      <c r="AX354" s="11" t="s">
        <v>72</v>
      </c>
      <c r="AY354" s="217" t="s">
        <v>162</v>
      </c>
    </row>
    <row r="355" spans="2:65" s="12" customFormat="1">
      <c r="B355" s="218"/>
      <c r="C355" s="219"/>
      <c r="D355" s="204" t="s">
        <v>173</v>
      </c>
      <c r="E355" s="220" t="s">
        <v>21</v>
      </c>
      <c r="F355" s="221" t="s">
        <v>451</v>
      </c>
      <c r="G355" s="219"/>
      <c r="H355" s="222">
        <v>8.0399999999999991</v>
      </c>
      <c r="I355" s="223"/>
      <c r="J355" s="219"/>
      <c r="K355" s="219"/>
      <c r="L355" s="224"/>
      <c r="M355" s="225"/>
      <c r="N355" s="226"/>
      <c r="O355" s="226"/>
      <c r="P355" s="226"/>
      <c r="Q355" s="226"/>
      <c r="R355" s="226"/>
      <c r="S355" s="226"/>
      <c r="T355" s="227"/>
      <c r="AT355" s="228" t="s">
        <v>173</v>
      </c>
      <c r="AU355" s="228" t="s">
        <v>82</v>
      </c>
      <c r="AV355" s="12" t="s">
        <v>82</v>
      </c>
      <c r="AW355" s="12" t="s">
        <v>36</v>
      </c>
      <c r="AX355" s="12" t="s">
        <v>72</v>
      </c>
      <c r="AY355" s="228" t="s">
        <v>162</v>
      </c>
    </row>
    <row r="356" spans="2:65" s="13" customFormat="1">
      <c r="B356" s="229"/>
      <c r="C356" s="230"/>
      <c r="D356" s="231" t="s">
        <v>173</v>
      </c>
      <c r="E356" s="232" t="s">
        <v>21</v>
      </c>
      <c r="F356" s="233" t="s">
        <v>177</v>
      </c>
      <c r="G356" s="230"/>
      <c r="H356" s="234">
        <v>8.0399999999999991</v>
      </c>
      <c r="I356" s="235"/>
      <c r="J356" s="230"/>
      <c r="K356" s="230"/>
      <c r="L356" s="236"/>
      <c r="M356" s="237"/>
      <c r="N356" s="238"/>
      <c r="O356" s="238"/>
      <c r="P356" s="238"/>
      <c r="Q356" s="238"/>
      <c r="R356" s="238"/>
      <c r="S356" s="238"/>
      <c r="T356" s="239"/>
      <c r="AT356" s="240" t="s">
        <v>173</v>
      </c>
      <c r="AU356" s="240" t="s">
        <v>82</v>
      </c>
      <c r="AV356" s="13" t="s">
        <v>169</v>
      </c>
      <c r="AW356" s="13" t="s">
        <v>36</v>
      </c>
      <c r="AX356" s="13" t="s">
        <v>80</v>
      </c>
      <c r="AY356" s="240" t="s">
        <v>162</v>
      </c>
    </row>
    <row r="357" spans="2:65" s="1" customFormat="1" ht="51.6" customHeight="1">
      <c r="B357" s="40"/>
      <c r="C357" s="192" t="s">
        <v>452</v>
      </c>
      <c r="D357" s="192" t="s">
        <v>164</v>
      </c>
      <c r="E357" s="193" t="s">
        <v>453</v>
      </c>
      <c r="F357" s="194" t="s">
        <v>454</v>
      </c>
      <c r="G357" s="195" t="s">
        <v>167</v>
      </c>
      <c r="H357" s="196">
        <v>67</v>
      </c>
      <c r="I357" s="197"/>
      <c r="J357" s="198">
        <f>ROUND(I357*H357,2)</f>
        <v>0</v>
      </c>
      <c r="K357" s="194" t="s">
        <v>168</v>
      </c>
      <c r="L357" s="60"/>
      <c r="M357" s="199" t="s">
        <v>21</v>
      </c>
      <c r="N357" s="200" t="s">
        <v>43</v>
      </c>
      <c r="O357" s="41"/>
      <c r="P357" s="201">
        <f>O357*H357</f>
        <v>0</v>
      </c>
      <c r="Q357" s="201">
        <v>0</v>
      </c>
      <c r="R357" s="201">
        <f>Q357*H357</f>
        <v>0</v>
      </c>
      <c r="S357" s="201">
        <v>0</v>
      </c>
      <c r="T357" s="202">
        <f>S357*H357</f>
        <v>0</v>
      </c>
      <c r="AR357" s="23" t="s">
        <v>169</v>
      </c>
      <c r="AT357" s="23" t="s">
        <v>164</v>
      </c>
      <c r="AU357" s="23" t="s">
        <v>82</v>
      </c>
      <c r="AY357" s="23" t="s">
        <v>162</v>
      </c>
      <c r="BE357" s="203">
        <f>IF(N357="základní",J357,0)</f>
        <v>0</v>
      </c>
      <c r="BF357" s="203">
        <f>IF(N357="snížená",J357,0)</f>
        <v>0</v>
      </c>
      <c r="BG357" s="203">
        <f>IF(N357="zákl. přenesená",J357,0)</f>
        <v>0</v>
      </c>
      <c r="BH357" s="203">
        <f>IF(N357="sníž. přenesená",J357,0)</f>
        <v>0</v>
      </c>
      <c r="BI357" s="203">
        <f>IF(N357="nulová",J357,0)</f>
        <v>0</v>
      </c>
      <c r="BJ357" s="23" t="s">
        <v>80</v>
      </c>
      <c r="BK357" s="203">
        <f>ROUND(I357*H357,2)</f>
        <v>0</v>
      </c>
      <c r="BL357" s="23" t="s">
        <v>169</v>
      </c>
      <c r="BM357" s="23" t="s">
        <v>455</v>
      </c>
    </row>
    <row r="358" spans="2:65" s="1" customFormat="1" ht="270">
      <c r="B358" s="40"/>
      <c r="C358" s="62"/>
      <c r="D358" s="204" t="s">
        <v>171</v>
      </c>
      <c r="E358" s="62"/>
      <c r="F358" s="205" t="s">
        <v>456</v>
      </c>
      <c r="G358" s="62"/>
      <c r="H358" s="62"/>
      <c r="I358" s="162"/>
      <c r="J358" s="62"/>
      <c r="K358" s="62"/>
      <c r="L358" s="60"/>
      <c r="M358" s="206"/>
      <c r="N358" s="41"/>
      <c r="O358" s="41"/>
      <c r="P358" s="41"/>
      <c r="Q358" s="41"/>
      <c r="R358" s="41"/>
      <c r="S358" s="41"/>
      <c r="T358" s="77"/>
      <c r="AT358" s="23" t="s">
        <v>171</v>
      </c>
      <c r="AU358" s="23" t="s">
        <v>82</v>
      </c>
    </row>
    <row r="359" spans="2:65" s="11" customFormat="1">
      <c r="B359" s="207"/>
      <c r="C359" s="208"/>
      <c r="D359" s="204" t="s">
        <v>173</v>
      </c>
      <c r="E359" s="209" t="s">
        <v>21</v>
      </c>
      <c r="F359" s="210" t="s">
        <v>174</v>
      </c>
      <c r="G359" s="208"/>
      <c r="H359" s="211" t="s">
        <v>21</v>
      </c>
      <c r="I359" s="212"/>
      <c r="J359" s="208"/>
      <c r="K359" s="208"/>
      <c r="L359" s="213"/>
      <c r="M359" s="214"/>
      <c r="N359" s="215"/>
      <c r="O359" s="215"/>
      <c r="P359" s="215"/>
      <c r="Q359" s="215"/>
      <c r="R359" s="215"/>
      <c r="S359" s="215"/>
      <c r="T359" s="216"/>
      <c r="AT359" s="217" t="s">
        <v>173</v>
      </c>
      <c r="AU359" s="217" t="s">
        <v>82</v>
      </c>
      <c r="AV359" s="11" t="s">
        <v>80</v>
      </c>
      <c r="AW359" s="11" t="s">
        <v>36</v>
      </c>
      <c r="AX359" s="11" t="s">
        <v>72</v>
      </c>
      <c r="AY359" s="217" t="s">
        <v>162</v>
      </c>
    </row>
    <row r="360" spans="2:65" s="11" customFormat="1">
      <c r="B360" s="207"/>
      <c r="C360" s="208"/>
      <c r="D360" s="204" t="s">
        <v>173</v>
      </c>
      <c r="E360" s="209" t="s">
        <v>21</v>
      </c>
      <c r="F360" s="210" t="s">
        <v>457</v>
      </c>
      <c r="G360" s="208"/>
      <c r="H360" s="211" t="s">
        <v>21</v>
      </c>
      <c r="I360" s="212"/>
      <c r="J360" s="208"/>
      <c r="K360" s="208"/>
      <c r="L360" s="213"/>
      <c r="M360" s="214"/>
      <c r="N360" s="215"/>
      <c r="O360" s="215"/>
      <c r="P360" s="215"/>
      <c r="Q360" s="215"/>
      <c r="R360" s="215"/>
      <c r="S360" s="215"/>
      <c r="T360" s="216"/>
      <c r="AT360" s="217" t="s">
        <v>173</v>
      </c>
      <c r="AU360" s="217" t="s">
        <v>82</v>
      </c>
      <c r="AV360" s="11" t="s">
        <v>80</v>
      </c>
      <c r="AW360" s="11" t="s">
        <v>36</v>
      </c>
      <c r="AX360" s="11" t="s">
        <v>72</v>
      </c>
      <c r="AY360" s="217" t="s">
        <v>162</v>
      </c>
    </row>
    <row r="361" spans="2:65" s="12" customFormat="1">
      <c r="B361" s="218"/>
      <c r="C361" s="219"/>
      <c r="D361" s="204" t="s">
        <v>173</v>
      </c>
      <c r="E361" s="220" t="s">
        <v>21</v>
      </c>
      <c r="F361" s="221" t="s">
        <v>458</v>
      </c>
      <c r="G361" s="219"/>
      <c r="H361" s="222">
        <v>67</v>
      </c>
      <c r="I361" s="223"/>
      <c r="J361" s="219"/>
      <c r="K361" s="219"/>
      <c r="L361" s="224"/>
      <c r="M361" s="225"/>
      <c r="N361" s="226"/>
      <c r="O361" s="226"/>
      <c r="P361" s="226"/>
      <c r="Q361" s="226"/>
      <c r="R361" s="226"/>
      <c r="S361" s="226"/>
      <c r="T361" s="227"/>
      <c r="AT361" s="228" t="s">
        <v>173</v>
      </c>
      <c r="AU361" s="228" t="s">
        <v>82</v>
      </c>
      <c r="AV361" s="12" t="s">
        <v>82</v>
      </c>
      <c r="AW361" s="12" t="s">
        <v>36</v>
      </c>
      <c r="AX361" s="12" t="s">
        <v>72</v>
      </c>
      <c r="AY361" s="228" t="s">
        <v>162</v>
      </c>
    </row>
    <row r="362" spans="2:65" s="13" customFormat="1">
      <c r="B362" s="229"/>
      <c r="C362" s="230"/>
      <c r="D362" s="231" t="s">
        <v>173</v>
      </c>
      <c r="E362" s="232" t="s">
        <v>21</v>
      </c>
      <c r="F362" s="233" t="s">
        <v>177</v>
      </c>
      <c r="G362" s="230"/>
      <c r="H362" s="234">
        <v>67</v>
      </c>
      <c r="I362" s="235"/>
      <c r="J362" s="230"/>
      <c r="K362" s="230"/>
      <c r="L362" s="236"/>
      <c r="M362" s="237"/>
      <c r="N362" s="238"/>
      <c r="O362" s="238"/>
      <c r="P362" s="238"/>
      <c r="Q362" s="238"/>
      <c r="R362" s="238"/>
      <c r="S362" s="238"/>
      <c r="T362" s="239"/>
      <c r="AT362" s="240" t="s">
        <v>173</v>
      </c>
      <c r="AU362" s="240" t="s">
        <v>82</v>
      </c>
      <c r="AV362" s="13" t="s">
        <v>169</v>
      </c>
      <c r="AW362" s="13" t="s">
        <v>36</v>
      </c>
      <c r="AX362" s="13" t="s">
        <v>80</v>
      </c>
      <c r="AY362" s="240" t="s">
        <v>162</v>
      </c>
    </row>
    <row r="363" spans="2:65" s="1" customFormat="1" ht="51.6" customHeight="1">
      <c r="B363" s="40"/>
      <c r="C363" s="192" t="s">
        <v>459</v>
      </c>
      <c r="D363" s="192" t="s">
        <v>164</v>
      </c>
      <c r="E363" s="193" t="s">
        <v>460</v>
      </c>
      <c r="F363" s="194" t="s">
        <v>461</v>
      </c>
      <c r="G363" s="195" t="s">
        <v>167</v>
      </c>
      <c r="H363" s="196">
        <v>167</v>
      </c>
      <c r="I363" s="197"/>
      <c r="J363" s="198">
        <f>ROUND(I363*H363,2)</f>
        <v>0</v>
      </c>
      <c r="K363" s="194" t="s">
        <v>168</v>
      </c>
      <c r="L363" s="60"/>
      <c r="M363" s="199" t="s">
        <v>21</v>
      </c>
      <c r="N363" s="200" t="s">
        <v>43</v>
      </c>
      <c r="O363" s="41"/>
      <c r="P363" s="201">
        <f>O363*H363</f>
        <v>0</v>
      </c>
      <c r="Q363" s="201">
        <v>0</v>
      </c>
      <c r="R363" s="201">
        <f>Q363*H363</f>
        <v>0</v>
      </c>
      <c r="S363" s="201">
        <v>0</v>
      </c>
      <c r="T363" s="202">
        <f>S363*H363</f>
        <v>0</v>
      </c>
      <c r="AR363" s="23" t="s">
        <v>169</v>
      </c>
      <c r="AT363" s="23" t="s">
        <v>164</v>
      </c>
      <c r="AU363" s="23" t="s">
        <v>82</v>
      </c>
      <c r="AY363" s="23" t="s">
        <v>162</v>
      </c>
      <c r="BE363" s="203">
        <f>IF(N363="základní",J363,0)</f>
        <v>0</v>
      </c>
      <c r="BF363" s="203">
        <f>IF(N363="snížená",J363,0)</f>
        <v>0</v>
      </c>
      <c r="BG363" s="203">
        <f>IF(N363="zákl. přenesená",J363,0)</f>
        <v>0</v>
      </c>
      <c r="BH363" s="203">
        <f>IF(N363="sníž. přenesená",J363,0)</f>
        <v>0</v>
      </c>
      <c r="BI363" s="203">
        <f>IF(N363="nulová",J363,0)</f>
        <v>0</v>
      </c>
      <c r="BJ363" s="23" t="s">
        <v>80</v>
      </c>
      <c r="BK363" s="203">
        <f>ROUND(I363*H363,2)</f>
        <v>0</v>
      </c>
      <c r="BL363" s="23" t="s">
        <v>169</v>
      </c>
      <c r="BM363" s="23" t="s">
        <v>462</v>
      </c>
    </row>
    <row r="364" spans="2:65" s="1" customFormat="1" ht="270">
      <c r="B364" s="40"/>
      <c r="C364" s="62"/>
      <c r="D364" s="204" t="s">
        <v>171</v>
      </c>
      <c r="E364" s="62"/>
      <c r="F364" s="205" t="s">
        <v>456</v>
      </c>
      <c r="G364" s="62"/>
      <c r="H364" s="62"/>
      <c r="I364" s="162"/>
      <c r="J364" s="62"/>
      <c r="K364" s="62"/>
      <c r="L364" s="60"/>
      <c r="M364" s="206"/>
      <c r="N364" s="41"/>
      <c r="O364" s="41"/>
      <c r="P364" s="41"/>
      <c r="Q364" s="41"/>
      <c r="R364" s="41"/>
      <c r="S364" s="41"/>
      <c r="T364" s="77"/>
      <c r="AT364" s="23" t="s">
        <v>171</v>
      </c>
      <c r="AU364" s="23" t="s">
        <v>82</v>
      </c>
    </row>
    <row r="365" spans="2:65" s="11" customFormat="1">
      <c r="B365" s="207"/>
      <c r="C365" s="208"/>
      <c r="D365" s="204" t="s">
        <v>173</v>
      </c>
      <c r="E365" s="209" t="s">
        <v>21</v>
      </c>
      <c r="F365" s="210" t="s">
        <v>174</v>
      </c>
      <c r="G365" s="208"/>
      <c r="H365" s="211" t="s">
        <v>21</v>
      </c>
      <c r="I365" s="212"/>
      <c r="J365" s="208"/>
      <c r="K365" s="208"/>
      <c r="L365" s="213"/>
      <c r="M365" s="214"/>
      <c r="N365" s="215"/>
      <c r="O365" s="215"/>
      <c r="P365" s="215"/>
      <c r="Q365" s="215"/>
      <c r="R365" s="215"/>
      <c r="S365" s="215"/>
      <c r="T365" s="216"/>
      <c r="AT365" s="217" t="s">
        <v>173</v>
      </c>
      <c r="AU365" s="217" t="s">
        <v>82</v>
      </c>
      <c r="AV365" s="11" t="s">
        <v>80</v>
      </c>
      <c r="AW365" s="11" t="s">
        <v>36</v>
      </c>
      <c r="AX365" s="11" t="s">
        <v>72</v>
      </c>
      <c r="AY365" s="217" t="s">
        <v>162</v>
      </c>
    </row>
    <row r="366" spans="2:65" s="12" customFormat="1">
      <c r="B366" s="218"/>
      <c r="C366" s="219"/>
      <c r="D366" s="204" t="s">
        <v>173</v>
      </c>
      <c r="E366" s="220" t="s">
        <v>21</v>
      </c>
      <c r="F366" s="221" t="s">
        <v>463</v>
      </c>
      <c r="G366" s="219"/>
      <c r="H366" s="222">
        <v>90</v>
      </c>
      <c r="I366" s="223"/>
      <c r="J366" s="219"/>
      <c r="K366" s="219"/>
      <c r="L366" s="224"/>
      <c r="M366" s="225"/>
      <c r="N366" s="226"/>
      <c r="O366" s="226"/>
      <c r="P366" s="226"/>
      <c r="Q366" s="226"/>
      <c r="R366" s="226"/>
      <c r="S366" s="226"/>
      <c r="T366" s="227"/>
      <c r="AT366" s="228" t="s">
        <v>173</v>
      </c>
      <c r="AU366" s="228" t="s">
        <v>82</v>
      </c>
      <c r="AV366" s="12" t="s">
        <v>82</v>
      </c>
      <c r="AW366" s="12" t="s">
        <v>36</v>
      </c>
      <c r="AX366" s="12" t="s">
        <v>72</v>
      </c>
      <c r="AY366" s="228" t="s">
        <v>162</v>
      </c>
    </row>
    <row r="367" spans="2:65" s="12" customFormat="1">
      <c r="B367" s="218"/>
      <c r="C367" s="219"/>
      <c r="D367" s="204" t="s">
        <v>173</v>
      </c>
      <c r="E367" s="220" t="s">
        <v>21</v>
      </c>
      <c r="F367" s="221" t="s">
        <v>464</v>
      </c>
      <c r="G367" s="219"/>
      <c r="H367" s="222">
        <v>43</v>
      </c>
      <c r="I367" s="223"/>
      <c r="J367" s="219"/>
      <c r="K367" s="219"/>
      <c r="L367" s="224"/>
      <c r="M367" s="225"/>
      <c r="N367" s="226"/>
      <c r="O367" s="226"/>
      <c r="P367" s="226"/>
      <c r="Q367" s="226"/>
      <c r="R367" s="226"/>
      <c r="S367" s="226"/>
      <c r="T367" s="227"/>
      <c r="AT367" s="228" t="s">
        <v>173</v>
      </c>
      <c r="AU367" s="228" t="s">
        <v>82</v>
      </c>
      <c r="AV367" s="12" t="s">
        <v>82</v>
      </c>
      <c r="AW367" s="12" t="s">
        <v>36</v>
      </c>
      <c r="AX367" s="12" t="s">
        <v>72</v>
      </c>
      <c r="AY367" s="228" t="s">
        <v>162</v>
      </c>
    </row>
    <row r="368" spans="2:65" s="12" customFormat="1">
      <c r="B368" s="218"/>
      <c r="C368" s="219"/>
      <c r="D368" s="204" t="s">
        <v>173</v>
      </c>
      <c r="E368" s="220" t="s">
        <v>21</v>
      </c>
      <c r="F368" s="221" t="s">
        <v>465</v>
      </c>
      <c r="G368" s="219"/>
      <c r="H368" s="222">
        <v>34</v>
      </c>
      <c r="I368" s="223"/>
      <c r="J368" s="219"/>
      <c r="K368" s="219"/>
      <c r="L368" s="224"/>
      <c r="M368" s="225"/>
      <c r="N368" s="226"/>
      <c r="O368" s="226"/>
      <c r="P368" s="226"/>
      <c r="Q368" s="226"/>
      <c r="R368" s="226"/>
      <c r="S368" s="226"/>
      <c r="T368" s="227"/>
      <c r="AT368" s="228" t="s">
        <v>173</v>
      </c>
      <c r="AU368" s="228" t="s">
        <v>82</v>
      </c>
      <c r="AV368" s="12" t="s">
        <v>82</v>
      </c>
      <c r="AW368" s="12" t="s">
        <v>36</v>
      </c>
      <c r="AX368" s="12" t="s">
        <v>72</v>
      </c>
      <c r="AY368" s="228" t="s">
        <v>162</v>
      </c>
    </row>
    <row r="369" spans="2:65" s="13" customFormat="1">
      <c r="B369" s="229"/>
      <c r="C369" s="230"/>
      <c r="D369" s="231" t="s">
        <v>173</v>
      </c>
      <c r="E369" s="232" t="s">
        <v>21</v>
      </c>
      <c r="F369" s="233" t="s">
        <v>177</v>
      </c>
      <c r="G369" s="230"/>
      <c r="H369" s="234">
        <v>167</v>
      </c>
      <c r="I369" s="235"/>
      <c r="J369" s="230"/>
      <c r="K369" s="230"/>
      <c r="L369" s="236"/>
      <c r="M369" s="237"/>
      <c r="N369" s="238"/>
      <c r="O369" s="238"/>
      <c r="P369" s="238"/>
      <c r="Q369" s="238"/>
      <c r="R369" s="238"/>
      <c r="S369" s="238"/>
      <c r="T369" s="239"/>
      <c r="AT369" s="240" t="s">
        <v>173</v>
      </c>
      <c r="AU369" s="240" t="s">
        <v>82</v>
      </c>
      <c r="AV369" s="13" t="s">
        <v>169</v>
      </c>
      <c r="AW369" s="13" t="s">
        <v>36</v>
      </c>
      <c r="AX369" s="13" t="s">
        <v>80</v>
      </c>
      <c r="AY369" s="240" t="s">
        <v>162</v>
      </c>
    </row>
    <row r="370" spans="2:65" s="1" customFormat="1" ht="51.6" customHeight="1">
      <c r="B370" s="40"/>
      <c r="C370" s="192" t="s">
        <v>466</v>
      </c>
      <c r="D370" s="192" t="s">
        <v>164</v>
      </c>
      <c r="E370" s="193" t="s">
        <v>467</v>
      </c>
      <c r="F370" s="194" t="s">
        <v>468</v>
      </c>
      <c r="G370" s="195" t="s">
        <v>260</v>
      </c>
      <c r="H370" s="196">
        <v>222</v>
      </c>
      <c r="I370" s="197"/>
      <c r="J370" s="198">
        <f>ROUND(I370*H370,2)</f>
        <v>0</v>
      </c>
      <c r="K370" s="194" t="s">
        <v>168</v>
      </c>
      <c r="L370" s="60"/>
      <c r="M370" s="199" t="s">
        <v>21</v>
      </c>
      <c r="N370" s="200" t="s">
        <v>43</v>
      </c>
      <c r="O370" s="41"/>
      <c r="P370" s="201">
        <f>O370*H370</f>
        <v>0</v>
      </c>
      <c r="Q370" s="201">
        <v>7.6499999999999997E-3</v>
      </c>
      <c r="R370" s="201">
        <f>Q370*H370</f>
        <v>1.6982999999999999</v>
      </c>
      <c r="S370" s="201">
        <v>0</v>
      </c>
      <c r="T370" s="202">
        <f>S370*H370</f>
        <v>0</v>
      </c>
      <c r="AR370" s="23" t="s">
        <v>169</v>
      </c>
      <c r="AT370" s="23" t="s">
        <v>164</v>
      </c>
      <c r="AU370" s="23" t="s">
        <v>82</v>
      </c>
      <c r="AY370" s="23" t="s">
        <v>162</v>
      </c>
      <c r="BE370" s="203">
        <f>IF(N370="základní",J370,0)</f>
        <v>0</v>
      </c>
      <c r="BF370" s="203">
        <f>IF(N370="snížená",J370,0)</f>
        <v>0</v>
      </c>
      <c r="BG370" s="203">
        <f>IF(N370="zákl. přenesená",J370,0)</f>
        <v>0</v>
      </c>
      <c r="BH370" s="203">
        <f>IF(N370="sníž. přenesená",J370,0)</f>
        <v>0</v>
      </c>
      <c r="BI370" s="203">
        <f>IF(N370="nulová",J370,0)</f>
        <v>0</v>
      </c>
      <c r="BJ370" s="23" t="s">
        <v>80</v>
      </c>
      <c r="BK370" s="203">
        <f>ROUND(I370*H370,2)</f>
        <v>0</v>
      </c>
      <c r="BL370" s="23" t="s">
        <v>169</v>
      </c>
      <c r="BM370" s="23" t="s">
        <v>469</v>
      </c>
    </row>
    <row r="371" spans="2:65" s="1" customFormat="1" ht="216">
      <c r="B371" s="40"/>
      <c r="C371" s="62"/>
      <c r="D371" s="204" t="s">
        <v>171</v>
      </c>
      <c r="E371" s="62"/>
      <c r="F371" s="205" t="s">
        <v>470</v>
      </c>
      <c r="G371" s="62"/>
      <c r="H371" s="62"/>
      <c r="I371" s="162"/>
      <c r="J371" s="62"/>
      <c r="K371" s="62"/>
      <c r="L371" s="60"/>
      <c r="M371" s="206"/>
      <c r="N371" s="41"/>
      <c r="O371" s="41"/>
      <c r="P371" s="41"/>
      <c r="Q371" s="41"/>
      <c r="R371" s="41"/>
      <c r="S371" s="41"/>
      <c r="T371" s="77"/>
      <c r="AT371" s="23" t="s">
        <v>171</v>
      </c>
      <c r="AU371" s="23" t="s">
        <v>82</v>
      </c>
    </row>
    <row r="372" spans="2:65" s="11" customFormat="1">
      <c r="B372" s="207"/>
      <c r="C372" s="208"/>
      <c r="D372" s="204" t="s">
        <v>173</v>
      </c>
      <c r="E372" s="209" t="s">
        <v>21</v>
      </c>
      <c r="F372" s="210" t="s">
        <v>174</v>
      </c>
      <c r="G372" s="208"/>
      <c r="H372" s="211" t="s">
        <v>21</v>
      </c>
      <c r="I372" s="212"/>
      <c r="J372" s="208"/>
      <c r="K372" s="208"/>
      <c r="L372" s="213"/>
      <c r="M372" s="214"/>
      <c r="N372" s="215"/>
      <c r="O372" s="215"/>
      <c r="P372" s="215"/>
      <c r="Q372" s="215"/>
      <c r="R372" s="215"/>
      <c r="S372" s="215"/>
      <c r="T372" s="216"/>
      <c r="AT372" s="217" t="s">
        <v>173</v>
      </c>
      <c r="AU372" s="217" t="s">
        <v>82</v>
      </c>
      <c r="AV372" s="11" t="s">
        <v>80</v>
      </c>
      <c r="AW372" s="11" t="s">
        <v>36</v>
      </c>
      <c r="AX372" s="11" t="s">
        <v>72</v>
      </c>
      <c r="AY372" s="217" t="s">
        <v>162</v>
      </c>
    </row>
    <row r="373" spans="2:65" s="12" customFormat="1">
      <c r="B373" s="218"/>
      <c r="C373" s="219"/>
      <c r="D373" s="204" t="s">
        <v>173</v>
      </c>
      <c r="E373" s="220" t="s">
        <v>21</v>
      </c>
      <c r="F373" s="221" t="s">
        <v>471</v>
      </c>
      <c r="G373" s="219"/>
      <c r="H373" s="222">
        <v>111</v>
      </c>
      <c r="I373" s="223"/>
      <c r="J373" s="219"/>
      <c r="K373" s="219"/>
      <c r="L373" s="224"/>
      <c r="M373" s="225"/>
      <c r="N373" s="226"/>
      <c r="O373" s="226"/>
      <c r="P373" s="226"/>
      <c r="Q373" s="226"/>
      <c r="R373" s="226"/>
      <c r="S373" s="226"/>
      <c r="T373" s="227"/>
      <c r="AT373" s="228" t="s">
        <v>173</v>
      </c>
      <c r="AU373" s="228" t="s">
        <v>82</v>
      </c>
      <c r="AV373" s="12" t="s">
        <v>82</v>
      </c>
      <c r="AW373" s="12" t="s">
        <v>36</v>
      </c>
      <c r="AX373" s="12" t="s">
        <v>72</v>
      </c>
      <c r="AY373" s="228" t="s">
        <v>162</v>
      </c>
    </row>
    <row r="374" spans="2:65" s="12" customFormat="1">
      <c r="B374" s="218"/>
      <c r="C374" s="219"/>
      <c r="D374" s="204" t="s">
        <v>173</v>
      </c>
      <c r="E374" s="220" t="s">
        <v>21</v>
      </c>
      <c r="F374" s="221" t="s">
        <v>472</v>
      </c>
      <c r="G374" s="219"/>
      <c r="H374" s="222">
        <v>56</v>
      </c>
      <c r="I374" s="223"/>
      <c r="J374" s="219"/>
      <c r="K374" s="219"/>
      <c r="L374" s="224"/>
      <c r="M374" s="225"/>
      <c r="N374" s="226"/>
      <c r="O374" s="226"/>
      <c r="P374" s="226"/>
      <c r="Q374" s="226"/>
      <c r="R374" s="226"/>
      <c r="S374" s="226"/>
      <c r="T374" s="227"/>
      <c r="AT374" s="228" t="s">
        <v>173</v>
      </c>
      <c r="AU374" s="228" t="s">
        <v>82</v>
      </c>
      <c r="AV374" s="12" t="s">
        <v>82</v>
      </c>
      <c r="AW374" s="12" t="s">
        <v>36</v>
      </c>
      <c r="AX374" s="12" t="s">
        <v>72</v>
      </c>
      <c r="AY374" s="228" t="s">
        <v>162</v>
      </c>
    </row>
    <row r="375" spans="2:65" s="12" customFormat="1">
      <c r="B375" s="218"/>
      <c r="C375" s="219"/>
      <c r="D375" s="204" t="s">
        <v>173</v>
      </c>
      <c r="E375" s="220" t="s">
        <v>21</v>
      </c>
      <c r="F375" s="221" t="s">
        <v>473</v>
      </c>
      <c r="G375" s="219"/>
      <c r="H375" s="222">
        <v>49</v>
      </c>
      <c r="I375" s="223"/>
      <c r="J375" s="219"/>
      <c r="K375" s="219"/>
      <c r="L375" s="224"/>
      <c r="M375" s="225"/>
      <c r="N375" s="226"/>
      <c r="O375" s="226"/>
      <c r="P375" s="226"/>
      <c r="Q375" s="226"/>
      <c r="R375" s="226"/>
      <c r="S375" s="226"/>
      <c r="T375" s="227"/>
      <c r="AT375" s="228" t="s">
        <v>173</v>
      </c>
      <c r="AU375" s="228" t="s">
        <v>82</v>
      </c>
      <c r="AV375" s="12" t="s">
        <v>82</v>
      </c>
      <c r="AW375" s="12" t="s">
        <v>36</v>
      </c>
      <c r="AX375" s="12" t="s">
        <v>72</v>
      </c>
      <c r="AY375" s="228" t="s">
        <v>162</v>
      </c>
    </row>
    <row r="376" spans="2:65" s="12" customFormat="1">
      <c r="B376" s="218"/>
      <c r="C376" s="219"/>
      <c r="D376" s="204" t="s">
        <v>173</v>
      </c>
      <c r="E376" s="220" t="s">
        <v>21</v>
      </c>
      <c r="F376" s="221" t="s">
        <v>474</v>
      </c>
      <c r="G376" s="219"/>
      <c r="H376" s="222">
        <v>6</v>
      </c>
      <c r="I376" s="223"/>
      <c r="J376" s="219"/>
      <c r="K376" s="219"/>
      <c r="L376" s="224"/>
      <c r="M376" s="225"/>
      <c r="N376" s="226"/>
      <c r="O376" s="226"/>
      <c r="P376" s="226"/>
      <c r="Q376" s="226"/>
      <c r="R376" s="226"/>
      <c r="S376" s="226"/>
      <c r="T376" s="227"/>
      <c r="AT376" s="228" t="s">
        <v>173</v>
      </c>
      <c r="AU376" s="228" t="s">
        <v>82</v>
      </c>
      <c r="AV376" s="12" t="s">
        <v>82</v>
      </c>
      <c r="AW376" s="12" t="s">
        <v>36</v>
      </c>
      <c r="AX376" s="12" t="s">
        <v>72</v>
      </c>
      <c r="AY376" s="228" t="s">
        <v>162</v>
      </c>
    </row>
    <row r="377" spans="2:65" s="13" customFormat="1">
      <c r="B377" s="229"/>
      <c r="C377" s="230"/>
      <c r="D377" s="231" t="s">
        <v>173</v>
      </c>
      <c r="E377" s="232" t="s">
        <v>21</v>
      </c>
      <c r="F377" s="233" t="s">
        <v>177</v>
      </c>
      <c r="G377" s="230"/>
      <c r="H377" s="234">
        <v>222</v>
      </c>
      <c r="I377" s="235"/>
      <c r="J377" s="230"/>
      <c r="K377" s="230"/>
      <c r="L377" s="236"/>
      <c r="M377" s="237"/>
      <c r="N377" s="238"/>
      <c r="O377" s="238"/>
      <c r="P377" s="238"/>
      <c r="Q377" s="238"/>
      <c r="R377" s="238"/>
      <c r="S377" s="238"/>
      <c r="T377" s="239"/>
      <c r="AT377" s="240" t="s">
        <v>173</v>
      </c>
      <c r="AU377" s="240" t="s">
        <v>82</v>
      </c>
      <c r="AV377" s="13" t="s">
        <v>169</v>
      </c>
      <c r="AW377" s="13" t="s">
        <v>36</v>
      </c>
      <c r="AX377" s="13" t="s">
        <v>80</v>
      </c>
      <c r="AY377" s="240" t="s">
        <v>162</v>
      </c>
    </row>
    <row r="378" spans="2:65" s="1" customFormat="1" ht="51.6" customHeight="1">
      <c r="B378" s="40"/>
      <c r="C378" s="192" t="s">
        <v>475</v>
      </c>
      <c r="D378" s="192" t="s">
        <v>164</v>
      </c>
      <c r="E378" s="193" t="s">
        <v>476</v>
      </c>
      <c r="F378" s="194" t="s">
        <v>477</v>
      </c>
      <c r="G378" s="195" t="s">
        <v>260</v>
      </c>
      <c r="H378" s="196">
        <v>222</v>
      </c>
      <c r="I378" s="197"/>
      <c r="J378" s="198">
        <f>ROUND(I378*H378,2)</f>
        <v>0</v>
      </c>
      <c r="K378" s="194" t="s">
        <v>168</v>
      </c>
      <c r="L378" s="60"/>
      <c r="M378" s="199" t="s">
        <v>21</v>
      </c>
      <c r="N378" s="200" t="s">
        <v>43</v>
      </c>
      <c r="O378" s="41"/>
      <c r="P378" s="201">
        <f>O378*H378</f>
        <v>0</v>
      </c>
      <c r="Q378" s="201">
        <v>8.5999999999999998E-4</v>
      </c>
      <c r="R378" s="201">
        <f>Q378*H378</f>
        <v>0.19092000000000001</v>
      </c>
      <c r="S378" s="201">
        <v>0</v>
      </c>
      <c r="T378" s="202">
        <f>S378*H378</f>
        <v>0</v>
      </c>
      <c r="AR378" s="23" t="s">
        <v>169</v>
      </c>
      <c r="AT378" s="23" t="s">
        <v>164</v>
      </c>
      <c r="AU378" s="23" t="s">
        <v>82</v>
      </c>
      <c r="AY378" s="23" t="s">
        <v>162</v>
      </c>
      <c r="BE378" s="203">
        <f>IF(N378="základní",J378,0)</f>
        <v>0</v>
      </c>
      <c r="BF378" s="203">
        <f>IF(N378="snížená",J378,0)</f>
        <v>0</v>
      </c>
      <c r="BG378" s="203">
        <f>IF(N378="zákl. přenesená",J378,0)</f>
        <v>0</v>
      </c>
      <c r="BH378" s="203">
        <f>IF(N378="sníž. přenesená",J378,0)</f>
        <v>0</v>
      </c>
      <c r="BI378" s="203">
        <f>IF(N378="nulová",J378,0)</f>
        <v>0</v>
      </c>
      <c r="BJ378" s="23" t="s">
        <v>80</v>
      </c>
      <c r="BK378" s="203">
        <f>ROUND(I378*H378,2)</f>
        <v>0</v>
      </c>
      <c r="BL378" s="23" t="s">
        <v>169</v>
      </c>
      <c r="BM378" s="23" t="s">
        <v>478</v>
      </c>
    </row>
    <row r="379" spans="2:65" s="1" customFormat="1" ht="216">
      <c r="B379" s="40"/>
      <c r="C379" s="62"/>
      <c r="D379" s="204" t="s">
        <v>171</v>
      </c>
      <c r="E379" s="62"/>
      <c r="F379" s="205" t="s">
        <v>470</v>
      </c>
      <c r="G379" s="62"/>
      <c r="H379" s="62"/>
      <c r="I379" s="162"/>
      <c r="J379" s="62"/>
      <c r="K379" s="62"/>
      <c r="L379" s="60"/>
      <c r="M379" s="206"/>
      <c r="N379" s="41"/>
      <c r="O379" s="41"/>
      <c r="P379" s="41"/>
      <c r="Q379" s="41"/>
      <c r="R379" s="41"/>
      <c r="S379" s="41"/>
      <c r="T379" s="77"/>
      <c r="AT379" s="23" t="s">
        <v>171</v>
      </c>
      <c r="AU379" s="23" t="s">
        <v>82</v>
      </c>
    </row>
    <row r="380" spans="2:65" s="11" customFormat="1">
      <c r="B380" s="207"/>
      <c r="C380" s="208"/>
      <c r="D380" s="204" t="s">
        <v>173</v>
      </c>
      <c r="E380" s="209" t="s">
        <v>21</v>
      </c>
      <c r="F380" s="210" t="s">
        <v>479</v>
      </c>
      <c r="G380" s="208"/>
      <c r="H380" s="211" t="s">
        <v>21</v>
      </c>
      <c r="I380" s="212"/>
      <c r="J380" s="208"/>
      <c r="K380" s="208"/>
      <c r="L380" s="213"/>
      <c r="M380" s="214"/>
      <c r="N380" s="215"/>
      <c r="O380" s="215"/>
      <c r="P380" s="215"/>
      <c r="Q380" s="215"/>
      <c r="R380" s="215"/>
      <c r="S380" s="215"/>
      <c r="T380" s="216"/>
      <c r="AT380" s="217" t="s">
        <v>173</v>
      </c>
      <c r="AU380" s="217" t="s">
        <v>82</v>
      </c>
      <c r="AV380" s="11" t="s">
        <v>80</v>
      </c>
      <c r="AW380" s="11" t="s">
        <v>36</v>
      </c>
      <c r="AX380" s="11" t="s">
        <v>72</v>
      </c>
      <c r="AY380" s="217" t="s">
        <v>162</v>
      </c>
    </row>
    <row r="381" spans="2:65" s="12" customFormat="1">
      <c r="B381" s="218"/>
      <c r="C381" s="219"/>
      <c r="D381" s="204" t="s">
        <v>173</v>
      </c>
      <c r="E381" s="220" t="s">
        <v>21</v>
      </c>
      <c r="F381" s="221" t="s">
        <v>480</v>
      </c>
      <c r="G381" s="219"/>
      <c r="H381" s="222">
        <v>222</v>
      </c>
      <c r="I381" s="223"/>
      <c r="J381" s="219"/>
      <c r="K381" s="219"/>
      <c r="L381" s="224"/>
      <c r="M381" s="225"/>
      <c r="N381" s="226"/>
      <c r="O381" s="226"/>
      <c r="P381" s="226"/>
      <c r="Q381" s="226"/>
      <c r="R381" s="226"/>
      <c r="S381" s="226"/>
      <c r="T381" s="227"/>
      <c r="AT381" s="228" t="s">
        <v>173</v>
      </c>
      <c r="AU381" s="228" t="s">
        <v>82</v>
      </c>
      <c r="AV381" s="12" t="s">
        <v>82</v>
      </c>
      <c r="AW381" s="12" t="s">
        <v>36</v>
      </c>
      <c r="AX381" s="12" t="s">
        <v>72</v>
      </c>
      <c r="AY381" s="228" t="s">
        <v>162</v>
      </c>
    </row>
    <row r="382" spans="2:65" s="13" customFormat="1">
      <c r="B382" s="229"/>
      <c r="C382" s="230"/>
      <c r="D382" s="231" t="s">
        <v>173</v>
      </c>
      <c r="E382" s="232" t="s">
        <v>21</v>
      </c>
      <c r="F382" s="233" t="s">
        <v>177</v>
      </c>
      <c r="G382" s="230"/>
      <c r="H382" s="234">
        <v>222</v>
      </c>
      <c r="I382" s="235"/>
      <c r="J382" s="230"/>
      <c r="K382" s="230"/>
      <c r="L382" s="236"/>
      <c r="M382" s="237"/>
      <c r="N382" s="238"/>
      <c r="O382" s="238"/>
      <c r="P382" s="238"/>
      <c r="Q382" s="238"/>
      <c r="R382" s="238"/>
      <c r="S382" s="238"/>
      <c r="T382" s="239"/>
      <c r="AT382" s="240" t="s">
        <v>173</v>
      </c>
      <c r="AU382" s="240" t="s">
        <v>82</v>
      </c>
      <c r="AV382" s="13" t="s">
        <v>169</v>
      </c>
      <c r="AW382" s="13" t="s">
        <v>36</v>
      </c>
      <c r="AX382" s="13" t="s">
        <v>80</v>
      </c>
      <c r="AY382" s="240" t="s">
        <v>162</v>
      </c>
    </row>
    <row r="383" spans="2:65" s="1" customFormat="1" ht="63" customHeight="1">
      <c r="B383" s="40"/>
      <c r="C383" s="192" t="s">
        <v>481</v>
      </c>
      <c r="D383" s="192" t="s">
        <v>164</v>
      </c>
      <c r="E383" s="193" t="s">
        <v>482</v>
      </c>
      <c r="F383" s="194" t="s">
        <v>483</v>
      </c>
      <c r="G383" s="195" t="s">
        <v>357</v>
      </c>
      <c r="H383" s="196">
        <v>25.05</v>
      </c>
      <c r="I383" s="197"/>
      <c r="J383" s="198">
        <f>ROUND(I383*H383,2)</f>
        <v>0</v>
      </c>
      <c r="K383" s="194" t="s">
        <v>168</v>
      </c>
      <c r="L383" s="60"/>
      <c r="M383" s="199" t="s">
        <v>21</v>
      </c>
      <c r="N383" s="200" t="s">
        <v>43</v>
      </c>
      <c r="O383" s="41"/>
      <c r="P383" s="201">
        <f>O383*H383</f>
        <v>0</v>
      </c>
      <c r="Q383" s="201">
        <v>1.0958000000000001</v>
      </c>
      <c r="R383" s="201">
        <f>Q383*H383</f>
        <v>27.449790000000004</v>
      </c>
      <c r="S383" s="201">
        <v>0</v>
      </c>
      <c r="T383" s="202">
        <f>S383*H383</f>
        <v>0</v>
      </c>
      <c r="AR383" s="23" t="s">
        <v>169</v>
      </c>
      <c r="AT383" s="23" t="s">
        <v>164</v>
      </c>
      <c r="AU383" s="23" t="s">
        <v>82</v>
      </c>
      <c r="AY383" s="23" t="s">
        <v>162</v>
      </c>
      <c r="BE383" s="203">
        <f>IF(N383="základní",J383,0)</f>
        <v>0</v>
      </c>
      <c r="BF383" s="203">
        <f>IF(N383="snížená",J383,0)</f>
        <v>0</v>
      </c>
      <c r="BG383" s="203">
        <f>IF(N383="zákl. přenesená",J383,0)</f>
        <v>0</v>
      </c>
      <c r="BH383" s="203">
        <f>IF(N383="sníž. přenesená",J383,0)</f>
        <v>0</v>
      </c>
      <c r="BI383" s="203">
        <f>IF(N383="nulová",J383,0)</f>
        <v>0</v>
      </c>
      <c r="BJ383" s="23" t="s">
        <v>80</v>
      </c>
      <c r="BK383" s="203">
        <f>ROUND(I383*H383,2)</f>
        <v>0</v>
      </c>
      <c r="BL383" s="23" t="s">
        <v>169</v>
      </c>
      <c r="BM383" s="23" t="s">
        <v>484</v>
      </c>
    </row>
    <row r="384" spans="2:65" s="1" customFormat="1" ht="121.5">
      <c r="B384" s="40"/>
      <c r="C384" s="62"/>
      <c r="D384" s="204" t="s">
        <v>171</v>
      </c>
      <c r="E384" s="62"/>
      <c r="F384" s="205" t="s">
        <v>485</v>
      </c>
      <c r="G384" s="62"/>
      <c r="H384" s="62"/>
      <c r="I384" s="162"/>
      <c r="J384" s="62"/>
      <c r="K384" s="62"/>
      <c r="L384" s="60"/>
      <c r="M384" s="206"/>
      <c r="N384" s="41"/>
      <c r="O384" s="41"/>
      <c r="P384" s="41"/>
      <c r="Q384" s="41"/>
      <c r="R384" s="41"/>
      <c r="S384" s="41"/>
      <c r="T384" s="77"/>
      <c r="AT384" s="23" t="s">
        <v>171</v>
      </c>
      <c r="AU384" s="23" t="s">
        <v>82</v>
      </c>
    </row>
    <row r="385" spans="2:65" s="1" customFormat="1" ht="27">
      <c r="B385" s="40"/>
      <c r="C385" s="62"/>
      <c r="D385" s="204" t="s">
        <v>486</v>
      </c>
      <c r="E385" s="62"/>
      <c r="F385" s="205" t="s">
        <v>487</v>
      </c>
      <c r="G385" s="62"/>
      <c r="H385" s="62"/>
      <c r="I385" s="162"/>
      <c r="J385" s="62"/>
      <c r="K385" s="62"/>
      <c r="L385" s="60"/>
      <c r="M385" s="206"/>
      <c r="N385" s="41"/>
      <c r="O385" s="41"/>
      <c r="P385" s="41"/>
      <c r="Q385" s="41"/>
      <c r="R385" s="41"/>
      <c r="S385" s="41"/>
      <c r="T385" s="77"/>
      <c r="AT385" s="23" t="s">
        <v>486</v>
      </c>
      <c r="AU385" s="23" t="s">
        <v>82</v>
      </c>
    </row>
    <row r="386" spans="2:65" s="11" customFormat="1">
      <c r="B386" s="207"/>
      <c r="C386" s="208"/>
      <c r="D386" s="204" t="s">
        <v>173</v>
      </c>
      <c r="E386" s="209" t="s">
        <v>21</v>
      </c>
      <c r="F386" s="210" t="s">
        <v>174</v>
      </c>
      <c r="G386" s="208"/>
      <c r="H386" s="211" t="s">
        <v>21</v>
      </c>
      <c r="I386" s="212"/>
      <c r="J386" s="208"/>
      <c r="K386" s="208"/>
      <c r="L386" s="213"/>
      <c r="M386" s="214"/>
      <c r="N386" s="215"/>
      <c r="O386" s="215"/>
      <c r="P386" s="215"/>
      <c r="Q386" s="215"/>
      <c r="R386" s="215"/>
      <c r="S386" s="215"/>
      <c r="T386" s="216"/>
      <c r="AT386" s="217" t="s">
        <v>173</v>
      </c>
      <c r="AU386" s="217" t="s">
        <v>82</v>
      </c>
      <c r="AV386" s="11" t="s">
        <v>80</v>
      </c>
      <c r="AW386" s="11" t="s">
        <v>36</v>
      </c>
      <c r="AX386" s="11" t="s">
        <v>72</v>
      </c>
      <c r="AY386" s="217" t="s">
        <v>162</v>
      </c>
    </row>
    <row r="387" spans="2:65" s="11" customFormat="1">
      <c r="B387" s="207"/>
      <c r="C387" s="208"/>
      <c r="D387" s="204" t="s">
        <v>173</v>
      </c>
      <c r="E387" s="209" t="s">
        <v>21</v>
      </c>
      <c r="F387" s="210" t="s">
        <v>488</v>
      </c>
      <c r="G387" s="208"/>
      <c r="H387" s="211" t="s">
        <v>21</v>
      </c>
      <c r="I387" s="212"/>
      <c r="J387" s="208"/>
      <c r="K387" s="208"/>
      <c r="L387" s="213"/>
      <c r="M387" s="214"/>
      <c r="N387" s="215"/>
      <c r="O387" s="215"/>
      <c r="P387" s="215"/>
      <c r="Q387" s="215"/>
      <c r="R387" s="215"/>
      <c r="S387" s="215"/>
      <c r="T387" s="216"/>
      <c r="AT387" s="217" t="s">
        <v>173</v>
      </c>
      <c r="AU387" s="217" t="s">
        <v>82</v>
      </c>
      <c r="AV387" s="11" t="s">
        <v>80</v>
      </c>
      <c r="AW387" s="11" t="s">
        <v>36</v>
      </c>
      <c r="AX387" s="11" t="s">
        <v>72</v>
      </c>
      <c r="AY387" s="217" t="s">
        <v>162</v>
      </c>
    </row>
    <row r="388" spans="2:65" s="11" customFormat="1">
      <c r="B388" s="207"/>
      <c r="C388" s="208"/>
      <c r="D388" s="204" t="s">
        <v>173</v>
      </c>
      <c r="E388" s="209" t="s">
        <v>21</v>
      </c>
      <c r="F388" s="210" t="s">
        <v>489</v>
      </c>
      <c r="G388" s="208"/>
      <c r="H388" s="211" t="s">
        <v>21</v>
      </c>
      <c r="I388" s="212"/>
      <c r="J388" s="208"/>
      <c r="K388" s="208"/>
      <c r="L388" s="213"/>
      <c r="M388" s="214"/>
      <c r="N388" s="215"/>
      <c r="O388" s="215"/>
      <c r="P388" s="215"/>
      <c r="Q388" s="215"/>
      <c r="R388" s="215"/>
      <c r="S388" s="215"/>
      <c r="T388" s="216"/>
      <c r="AT388" s="217" t="s">
        <v>173</v>
      </c>
      <c r="AU388" s="217" t="s">
        <v>82</v>
      </c>
      <c r="AV388" s="11" t="s">
        <v>80</v>
      </c>
      <c r="AW388" s="11" t="s">
        <v>36</v>
      </c>
      <c r="AX388" s="11" t="s">
        <v>72</v>
      </c>
      <c r="AY388" s="217" t="s">
        <v>162</v>
      </c>
    </row>
    <row r="389" spans="2:65" s="12" customFormat="1">
      <c r="B389" s="218"/>
      <c r="C389" s="219"/>
      <c r="D389" s="204" t="s">
        <v>173</v>
      </c>
      <c r="E389" s="220" t="s">
        <v>21</v>
      </c>
      <c r="F389" s="221" t="s">
        <v>490</v>
      </c>
      <c r="G389" s="219"/>
      <c r="H389" s="222">
        <v>25.05</v>
      </c>
      <c r="I389" s="223"/>
      <c r="J389" s="219"/>
      <c r="K389" s="219"/>
      <c r="L389" s="224"/>
      <c r="M389" s="225"/>
      <c r="N389" s="226"/>
      <c r="O389" s="226"/>
      <c r="P389" s="226"/>
      <c r="Q389" s="226"/>
      <c r="R389" s="226"/>
      <c r="S389" s="226"/>
      <c r="T389" s="227"/>
      <c r="AT389" s="228" t="s">
        <v>173</v>
      </c>
      <c r="AU389" s="228" t="s">
        <v>82</v>
      </c>
      <c r="AV389" s="12" t="s">
        <v>82</v>
      </c>
      <c r="AW389" s="12" t="s">
        <v>36</v>
      </c>
      <c r="AX389" s="12" t="s">
        <v>72</v>
      </c>
      <c r="AY389" s="228" t="s">
        <v>162</v>
      </c>
    </row>
    <row r="390" spans="2:65" s="13" customFormat="1">
      <c r="B390" s="229"/>
      <c r="C390" s="230"/>
      <c r="D390" s="204" t="s">
        <v>173</v>
      </c>
      <c r="E390" s="252" t="s">
        <v>21</v>
      </c>
      <c r="F390" s="253" t="s">
        <v>177</v>
      </c>
      <c r="G390" s="230"/>
      <c r="H390" s="254">
        <v>25.05</v>
      </c>
      <c r="I390" s="235"/>
      <c r="J390" s="230"/>
      <c r="K390" s="230"/>
      <c r="L390" s="236"/>
      <c r="M390" s="237"/>
      <c r="N390" s="238"/>
      <c r="O390" s="238"/>
      <c r="P390" s="238"/>
      <c r="Q390" s="238"/>
      <c r="R390" s="238"/>
      <c r="S390" s="238"/>
      <c r="T390" s="239"/>
      <c r="AT390" s="240" t="s">
        <v>173</v>
      </c>
      <c r="AU390" s="240" t="s">
        <v>82</v>
      </c>
      <c r="AV390" s="13" t="s">
        <v>169</v>
      </c>
      <c r="AW390" s="13" t="s">
        <v>36</v>
      </c>
      <c r="AX390" s="13" t="s">
        <v>80</v>
      </c>
      <c r="AY390" s="240" t="s">
        <v>162</v>
      </c>
    </row>
    <row r="391" spans="2:65" s="10" customFormat="1" ht="29.85" customHeight="1">
      <c r="B391" s="175"/>
      <c r="C391" s="176"/>
      <c r="D391" s="189" t="s">
        <v>71</v>
      </c>
      <c r="E391" s="190" t="s">
        <v>169</v>
      </c>
      <c r="F391" s="190" t="s">
        <v>491</v>
      </c>
      <c r="G391" s="176"/>
      <c r="H391" s="176"/>
      <c r="I391" s="179"/>
      <c r="J391" s="191">
        <f>BK391</f>
        <v>0</v>
      </c>
      <c r="K391" s="176"/>
      <c r="L391" s="181"/>
      <c r="M391" s="182"/>
      <c r="N391" s="183"/>
      <c r="O391" s="183"/>
      <c r="P391" s="184">
        <f>SUM(P392:P437)</f>
        <v>0</v>
      </c>
      <c r="Q391" s="183"/>
      <c r="R391" s="184">
        <f>SUM(R392:R437)</f>
        <v>527.95226400000001</v>
      </c>
      <c r="S391" s="183"/>
      <c r="T391" s="185">
        <f>SUM(T392:T437)</f>
        <v>0</v>
      </c>
      <c r="AR391" s="186" t="s">
        <v>80</v>
      </c>
      <c r="AT391" s="187" t="s">
        <v>71</v>
      </c>
      <c r="AU391" s="187" t="s">
        <v>80</v>
      </c>
      <c r="AY391" s="186" t="s">
        <v>162</v>
      </c>
      <c r="BK391" s="188">
        <f>SUM(BK392:BK437)</f>
        <v>0</v>
      </c>
    </row>
    <row r="392" spans="2:65" s="1" customFormat="1" ht="28.9" customHeight="1">
      <c r="B392" s="40"/>
      <c r="C392" s="192" t="s">
        <v>492</v>
      </c>
      <c r="D392" s="192" t="s">
        <v>164</v>
      </c>
      <c r="E392" s="193" t="s">
        <v>493</v>
      </c>
      <c r="F392" s="194" t="s">
        <v>494</v>
      </c>
      <c r="G392" s="195" t="s">
        <v>260</v>
      </c>
      <c r="H392" s="196">
        <v>26</v>
      </c>
      <c r="I392" s="197"/>
      <c r="J392" s="198">
        <f>ROUND(I392*H392,2)</f>
        <v>0</v>
      </c>
      <c r="K392" s="194" t="s">
        <v>168</v>
      </c>
      <c r="L392" s="60"/>
      <c r="M392" s="199" t="s">
        <v>21</v>
      </c>
      <c r="N392" s="200" t="s">
        <v>43</v>
      </c>
      <c r="O392" s="41"/>
      <c r="P392" s="201">
        <f>O392*H392</f>
        <v>0</v>
      </c>
      <c r="Q392" s="201">
        <v>0</v>
      </c>
      <c r="R392" s="201">
        <f>Q392*H392</f>
        <v>0</v>
      </c>
      <c r="S392" s="201">
        <v>0</v>
      </c>
      <c r="T392" s="202">
        <f>S392*H392</f>
        <v>0</v>
      </c>
      <c r="AR392" s="23" t="s">
        <v>169</v>
      </c>
      <c r="AT392" s="23" t="s">
        <v>164</v>
      </c>
      <c r="AU392" s="23" t="s">
        <v>82</v>
      </c>
      <c r="AY392" s="23" t="s">
        <v>162</v>
      </c>
      <c r="BE392" s="203">
        <f>IF(N392="základní",J392,0)</f>
        <v>0</v>
      </c>
      <c r="BF392" s="203">
        <f>IF(N392="snížená",J392,0)</f>
        <v>0</v>
      </c>
      <c r="BG392" s="203">
        <f>IF(N392="zákl. přenesená",J392,0)</f>
        <v>0</v>
      </c>
      <c r="BH392" s="203">
        <f>IF(N392="sníž. přenesená",J392,0)</f>
        <v>0</v>
      </c>
      <c r="BI392" s="203">
        <f>IF(N392="nulová",J392,0)</f>
        <v>0</v>
      </c>
      <c r="BJ392" s="23" t="s">
        <v>80</v>
      </c>
      <c r="BK392" s="203">
        <f>ROUND(I392*H392,2)</f>
        <v>0</v>
      </c>
      <c r="BL392" s="23" t="s">
        <v>169</v>
      </c>
      <c r="BM392" s="23" t="s">
        <v>495</v>
      </c>
    </row>
    <row r="393" spans="2:65" s="1" customFormat="1" ht="121.5">
      <c r="B393" s="40"/>
      <c r="C393" s="62"/>
      <c r="D393" s="204" t="s">
        <v>171</v>
      </c>
      <c r="E393" s="62"/>
      <c r="F393" s="205" t="s">
        <v>496</v>
      </c>
      <c r="G393" s="62"/>
      <c r="H393" s="62"/>
      <c r="I393" s="162"/>
      <c r="J393" s="62"/>
      <c r="K393" s="62"/>
      <c r="L393" s="60"/>
      <c r="M393" s="206"/>
      <c r="N393" s="41"/>
      <c r="O393" s="41"/>
      <c r="P393" s="41"/>
      <c r="Q393" s="41"/>
      <c r="R393" s="41"/>
      <c r="S393" s="41"/>
      <c r="T393" s="77"/>
      <c r="AT393" s="23" t="s">
        <v>171</v>
      </c>
      <c r="AU393" s="23" t="s">
        <v>82</v>
      </c>
    </row>
    <row r="394" spans="2:65" s="11" customFormat="1">
      <c r="B394" s="207"/>
      <c r="C394" s="208"/>
      <c r="D394" s="204" t="s">
        <v>173</v>
      </c>
      <c r="E394" s="209" t="s">
        <v>21</v>
      </c>
      <c r="F394" s="210" t="s">
        <v>174</v>
      </c>
      <c r="G394" s="208"/>
      <c r="H394" s="211" t="s">
        <v>21</v>
      </c>
      <c r="I394" s="212"/>
      <c r="J394" s="208"/>
      <c r="K394" s="208"/>
      <c r="L394" s="213"/>
      <c r="M394" s="214"/>
      <c r="N394" s="215"/>
      <c r="O394" s="215"/>
      <c r="P394" s="215"/>
      <c r="Q394" s="215"/>
      <c r="R394" s="215"/>
      <c r="S394" s="215"/>
      <c r="T394" s="216"/>
      <c r="AT394" s="217" t="s">
        <v>173</v>
      </c>
      <c r="AU394" s="217" t="s">
        <v>82</v>
      </c>
      <c r="AV394" s="11" t="s">
        <v>80</v>
      </c>
      <c r="AW394" s="11" t="s">
        <v>36</v>
      </c>
      <c r="AX394" s="11" t="s">
        <v>72</v>
      </c>
      <c r="AY394" s="217" t="s">
        <v>162</v>
      </c>
    </row>
    <row r="395" spans="2:65" s="11" customFormat="1">
      <c r="B395" s="207"/>
      <c r="C395" s="208"/>
      <c r="D395" s="204" t="s">
        <v>173</v>
      </c>
      <c r="E395" s="209" t="s">
        <v>21</v>
      </c>
      <c r="F395" s="210" t="s">
        <v>497</v>
      </c>
      <c r="G395" s="208"/>
      <c r="H395" s="211" t="s">
        <v>21</v>
      </c>
      <c r="I395" s="212"/>
      <c r="J395" s="208"/>
      <c r="K395" s="208"/>
      <c r="L395" s="213"/>
      <c r="M395" s="214"/>
      <c r="N395" s="215"/>
      <c r="O395" s="215"/>
      <c r="P395" s="215"/>
      <c r="Q395" s="215"/>
      <c r="R395" s="215"/>
      <c r="S395" s="215"/>
      <c r="T395" s="216"/>
      <c r="AT395" s="217" t="s">
        <v>173</v>
      </c>
      <c r="AU395" s="217" t="s">
        <v>82</v>
      </c>
      <c r="AV395" s="11" t="s">
        <v>80</v>
      </c>
      <c r="AW395" s="11" t="s">
        <v>36</v>
      </c>
      <c r="AX395" s="11" t="s">
        <v>72</v>
      </c>
      <c r="AY395" s="217" t="s">
        <v>162</v>
      </c>
    </row>
    <row r="396" spans="2:65" s="12" customFormat="1">
      <c r="B396" s="218"/>
      <c r="C396" s="219"/>
      <c r="D396" s="204" t="s">
        <v>173</v>
      </c>
      <c r="E396" s="220" t="s">
        <v>21</v>
      </c>
      <c r="F396" s="221" t="s">
        <v>336</v>
      </c>
      <c r="G396" s="219"/>
      <c r="H396" s="222">
        <v>26</v>
      </c>
      <c r="I396" s="223"/>
      <c r="J396" s="219"/>
      <c r="K396" s="219"/>
      <c r="L396" s="224"/>
      <c r="M396" s="225"/>
      <c r="N396" s="226"/>
      <c r="O396" s="226"/>
      <c r="P396" s="226"/>
      <c r="Q396" s="226"/>
      <c r="R396" s="226"/>
      <c r="S396" s="226"/>
      <c r="T396" s="227"/>
      <c r="AT396" s="228" t="s">
        <v>173</v>
      </c>
      <c r="AU396" s="228" t="s">
        <v>82</v>
      </c>
      <c r="AV396" s="12" t="s">
        <v>82</v>
      </c>
      <c r="AW396" s="12" t="s">
        <v>36</v>
      </c>
      <c r="AX396" s="12" t="s">
        <v>72</v>
      </c>
      <c r="AY396" s="228" t="s">
        <v>162</v>
      </c>
    </row>
    <row r="397" spans="2:65" s="13" customFormat="1">
      <c r="B397" s="229"/>
      <c r="C397" s="230"/>
      <c r="D397" s="231" t="s">
        <v>173</v>
      </c>
      <c r="E397" s="232" t="s">
        <v>21</v>
      </c>
      <c r="F397" s="233" t="s">
        <v>177</v>
      </c>
      <c r="G397" s="230"/>
      <c r="H397" s="234">
        <v>26</v>
      </c>
      <c r="I397" s="235"/>
      <c r="J397" s="230"/>
      <c r="K397" s="230"/>
      <c r="L397" s="236"/>
      <c r="M397" s="237"/>
      <c r="N397" s="238"/>
      <c r="O397" s="238"/>
      <c r="P397" s="238"/>
      <c r="Q397" s="238"/>
      <c r="R397" s="238"/>
      <c r="S397" s="238"/>
      <c r="T397" s="239"/>
      <c r="AT397" s="240" t="s">
        <v>173</v>
      </c>
      <c r="AU397" s="240" t="s">
        <v>82</v>
      </c>
      <c r="AV397" s="13" t="s">
        <v>169</v>
      </c>
      <c r="AW397" s="13" t="s">
        <v>36</v>
      </c>
      <c r="AX397" s="13" t="s">
        <v>80</v>
      </c>
      <c r="AY397" s="240" t="s">
        <v>162</v>
      </c>
    </row>
    <row r="398" spans="2:65" s="1" customFormat="1" ht="28.9" customHeight="1">
      <c r="B398" s="40"/>
      <c r="C398" s="192" t="s">
        <v>498</v>
      </c>
      <c r="D398" s="192" t="s">
        <v>164</v>
      </c>
      <c r="E398" s="193" t="s">
        <v>499</v>
      </c>
      <c r="F398" s="194" t="s">
        <v>500</v>
      </c>
      <c r="G398" s="195" t="s">
        <v>167</v>
      </c>
      <c r="H398" s="196">
        <v>0.9</v>
      </c>
      <c r="I398" s="197"/>
      <c r="J398" s="198">
        <f>ROUND(I398*H398,2)</f>
        <v>0</v>
      </c>
      <c r="K398" s="194" t="s">
        <v>168</v>
      </c>
      <c r="L398" s="60"/>
      <c r="M398" s="199" t="s">
        <v>21</v>
      </c>
      <c r="N398" s="200" t="s">
        <v>43</v>
      </c>
      <c r="O398" s="41"/>
      <c r="P398" s="201">
        <f>O398*H398</f>
        <v>0</v>
      </c>
      <c r="Q398" s="201">
        <v>2.13408</v>
      </c>
      <c r="R398" s="201">
        <f>Q398*H398</f>
        <v>1.9206719999999999</v>
      </c>
      <c r="S398" s="201">
        <v>0</v>
      </c>
      <c r="T398" s="202">
        <f>S398*H398</f>
        <v>0</v>
      </c>
      <c r="AR398" s="23" t="s">
        <v>169</v>
      </c>
      <c r="AT398" s="23" t="s">
        <v>164</v>
      </c>
      <c r="AU398" s="23" t="s">
        <v>82</v>
      </c>
      <c r="AY398" s="23" t="s">
        <v>162</v>
      </c>
      <c r="BE398" s="203">
        <f>IF(N398="základní",J398,0)</f>
        <v>0</v>
      </c>
      <c r="BF398" s="203">
        <f>IF(N398="snížená",J398,0)</f>
        <v>0</v>
      </c>
      <c r="BG398" s="203">
        <f>IF(N398="zákl. přenesená",J398,0)</f>
        <v>0</v>
      </c>
      <c r="BH398" s="203">
        <f>IF(N398="sníž. přenesená",J398,0)</f>
        <v>0</v>
      </c>
      <c r="BI398" s="203">
        <f>IF(N398="nulová",J398,0)</f>
        <v>0</v>
      </c>
      <c r="BJ398" s="23" t="s">
        <v>80</v>
      </c>
      <c r="BK398" s="203">
        <f>ROUND(I398*H398,2)</f>
        <v>0</v>
      </c>
      <c r="BL398" s="23" t="s">
        <v>169</v>
      </c>
      <c r="BM398" s="23" t="s">
        <v>501</v>
      </c>
    </row>
    <row r="399" spans="2:65" s="1" customFormat="1" ht="94.5">
      <c r="B399" s="40"/>
      <c r="C399" s="62"/>
      <c r="D399" s="204" t="s">
        <v>171</v>
      </c>
      <c r="E399" s="62"/>
      <c r="F399" s="205" t="s">
        <v>502</v>
      </c>
      <c r="G399" s="62"/>
      <c r="H399" s="62"/>
      <c r="I399" s="162"/>
      <c r="J399" s="62"/>
      <c r="K399" s="62"/>
      <c r="L399" s="60"/>
      <c r="M399" s="206"/>
      <c r="N399" s="41"/>
      <c r="O399" s="41"/>
      <c r="P399" s="41"/>
      <c r="Q399" s="41"/>
      <c r="R399" s="41"/>
      <c r="S399" s="41"/>
      <c r="T399" s="77"/>
      <c r="AT399" s="23" t="s">
        <v>171</v>
      </c>
      <c r="AU399" s="23" t="s">
        <v>82</v>
      </c>
    </row>
    <row r="400" spans="2:65" s="11" customFormat="1">
      <c r="B400" s="207"/>
      <c r="C400" s="208"/>
      <c r="D400" s="204" t="s">
        <v>173</v>
      </c>
      <c r="E400" s="209" t="s">
        <v>21</v>
      </c>
      <c r="F400" s="210" t="s">
        <v>174</v>
      </c>
      <c r="G400" s="208"/>
      <c r="H400" s="211" t="s">
        <v>21</v>
      </c>
      <c r="I400" s="212"/>
      <c r="J400" s="208"/>
      <c r="K400" s="208"/>
      <c r="L400" s="213"/>
      <c r="M400" s="214"/>
      <c r="N400" s="215"/>
      <c r="O400" s="215"/>
      <c r="P400" s="215"/>
      <c r="Q400" s="215"/>
      <c r="R400" s="215"/>
      <c r="S400" s="215"/>
      <c r="T400" s="216"/>
      <c r="AT400" s="217" t="s">
        <v>173</v>
      </c>
      <c r="AU400" s="217" t="s">
        <v>82</v>
      </c>
      <c r="AV400" s="11" t="s">
        <v>80</v>
      </c>
      <c r="AW400" s="11" t="s">
        <v>36</v>
      </c>
      <c r="AX400" s="11" t="s">
        <v>72</v>
      </c>
      <c r="AY400" s="217" t="s">
        <v>162</v>
      </c>
    </row>
    <row r="401" spans="2:65" s="11" customFormat="1">
      <c r="B401" s="207"/>
      <c r="C401" s="208"/>
      <c r="D401" s="204" t="s">
        <v>173</v>
      </c>
      <c r="E401" s="209" t="s">
        <v>21</v>
      </c>
      <c r="F401" s="210" t="s">
        <v>503</v>
      </c>
      <c r="G401" s="208"/>
      <c r="H401" s="211" t="s">
        <v>21</v>
      </c>
      <c r="I401" s="212"/>
      <c r="J401" s="208"/>
      <c r="K401" s="208"/>
      <c r="L401" s="213"/>
      <c r="M401" s="214"/>
      <c r="N401" s="215"/>
      <c r="O401" s="215"/>
      <c r="P401" s="215"/>
      <c r="Q401" s="215"/>
      <c r="R401" s="215"/>
      <c r="S401" s="215"/>
      <c r="T401" s="216"/>
      <c r="AT401" s="217" t="s">
        <v>173</v>
      </c>
      <c r="AU401" s="217" t="s">
        <v>82</v>
      </c>
      <c r="AV401" s="11" t="s">
        <v>80</v>
      </c>
      <c r="AW401" s="11" t="s">
        <v>36</v>
      </c>
      <c r="AX401" s="11" t="s">
        <v>72</v>
      </c>
      <c r="AY401" s="217" t="s">
        <v>162</v>
      </c>
    </row>
    <row r="402" spans="2:65" s="12" customFormat="1">
      <c r="B402" s="218"/>
      <c r="C402" s="219"/>
      <c r="D402" s="204" t="s">
        <v>173</v>
      </c>
      <c r="E402" s="220" t="s">
        <v>21</v>
      </c>
      <c r="F402" s="221" t="s">
        <v>504</v>
      </c>
      <c r="G402" s="219"/>
      <c r="H402" s="222">
        <v>0.9</v>
      </c>
      <c r="I402" s="223"/>
      <c r="J402" s="219"/>
      <c r="K402" s="219"/>
      <c r="L402" s="224"/>
      <c r="M402" s="225"/>
      <c r="N402" s="226"/>
      <c r="O402" s="226"/>
      <c r="P402" s="226"/>
      <c r="Q402" s="226"/>
      <c r="R402" s="226"/>
      <c r="S402" s="226"/>
      <c r="T402" s="227"/>
      <c r="AT402" s="228" t="s">
        <v>173</v>
      </c>
      <c r="AU402" s="228" t="s">
        <v>82</v>
      </c>
      <c r="AV402" s="12" t="s">
        <v>82</v>
      </c>
      <c r="AW402" s="12" t="s">
        <v>36</v>
      </c>
      <c r="AX402" s="12" t="s">
        <v>72</v>
      </c>
      <c r="AY402" s="228" t="s">
        <v>162</v>
      </c>
    </row>
    <row r="403" spans="2:65" s="13" customFormat="1">
      <c r="B403" s="229"/>
      <c r="C403" s="230"/>
      <c r="D403" s="231" t="s">
        <v>173</v>
      </c>
      <c r="E403" s="232" t="s">
        <v>21</v>
      </c>
      <c r="F403" s="233" t="s">
        <v>177</v>
      </c>
      <c r="G403" s="230"/>
      <c r="H403" s="234">
        <v>0.9</v>
      </c>
      <c r="I403" s="235"/>
      <c r="J403" s="230"/>
      <c r="K403" s="230"/>
      <c r="L403" s="236"/>
      <c r="M403" s="237"/>
      <c r="N403" s="238"/>
      <c r="O403" s="238"/>
      <c r="P403" s="238"/>
      <c r="Q403" s="238"/>
      <c r="R403" s="238"/>
      <c r="S403" s="238"/>
      <c r="T403" s="239"/>
      <c r="AT403" s="240" t="s">
        <v>173</v>
      </c>
      <c r="AU403" s="240" t="s">
        <v>82</v>
      </c>
      <c r="AV403" s="13" t="s">
        <v>169</v>
      </c>
      <c r="AW403" s="13" t="s">
        <v>36</v>
      </c>
      <c r="AX403" s="13" t="s">
        <v>80</v>
      </c>
      <c r="AY403" s="240" t="s">
        <v>162</v>
      </c>
    </row>
    <row r="404" spans="2:65" s="1" customFormat="1" ht="40.15" customHeight="1">
      <c r="B404" s="40"/>
      <c r="C404" s="192" t="s">
        <v>505</v>
      </c>
      <c r="D404" s="192" t="s">
        <v>164</v>
      </c>
      <c r="E404" s="193" t="s">
        <v>506</v>
      </c>
      <c r="F404" s="194" t="s">
        <v>507</v>
      </c>
      <c r="G404" s="195" t="s">
        <v>167</v>
      </c>
      <c r="H404" s="196">
        <v>19</v>
      </c>
      <c r="I404" s="197"/>
      <c r="J404" s="198">
        <f>ROUND(I404*H404,2)</f>
        <v>0</v>
      </c>
      <c r="K404" s="194" t="s">
        <v>21</v>
      </c>
      <c r="L404" s="60"/>
      <c r="M404" s="199" t="s">
        <v>21</v>
      </c>
      <c r="N404" s="200" t="s">
        <v>43</v>
      </c>
      <c r="O404" s="41"/>
      <c r="P404" s="201">
        <f>O404*H404</f>
        <v>0</v>
      </c>
      <c r="Q404" s="201">
        <v>2.4340799999999998</v>
      </c>
      <c r="R404" s="201">
        <f>Q404*H404</f>
        <v>46.247519999999994</v>
      </c>
      <c r="S404" s="201">
        <v>0</v>
      </c>
      <c r="T404" s="202">
        <f>S404*H404</f>
        <v>0</v>
      </c>
      <c r="AR404" s="23" t="s">
        <v>169</v>
      </c>
      <c r="AT404" s="23" t="s">
        <v>164</v>
      </c>
      <c r="AU404" s="23" t="s">
        <v>82</v>
      </c>
      <c r="AY404" s="23" t="s">
        <v>162</v>
      </c>
      <c r="BE404" s="203">
        <f>IF(N404="základní",J404,0)</f>
        <v>0</v>
      </c>
      <c r="BF404" s="203">
        <f>IF(N404="snížená",J404,0)</f>
        <v>0</v>
      </c>
      <c r="BG404" s="203">
        <f>IF(N404="zákl. přenesená",J404,0)</f>
        <v>0</v>
      </c>
      <c r="BH404" s="203">
        <f>IF(N404="sníž. přenesená",J404,0)</f>
        <v>0</v>
      </c>
      <c r="BI404" s="203">
        <f>IF(N404="nulová",J404,0)</f>
        <v>0</v>
      </c>
      <c r="BJ404" s="23" t="s">
        <v>80</v>
      </c>
      <c r="BK404" s="203">
        <f>ROUND(I404*H404,2)</f>
        <v>0</v>
      </c>
      <c r="BL404" s="23" t="s">
        <v>169</v>
      </c>
      <c r="BM404" s="23" t="s">
        <v>508</v>
      </c>
    </row>
    <row r="405" spans="2:65" s="1" customFormat="1" ht="94.5">
      <c r="B405" s="40"/>
      <c r="C405" s="62"/>
      <c r="D405" s="204" t="s">
        <v>171</v>
      </c>
      <c r="E405" s="62"/>
      <c r="F405" s="205" t="s">
        <v>502</v>
      </c>
      <c r="G405" s="62"/>
      <c r="H405" s="62"/>
      <c r="I405" s="162"/>
      <c r="J405" s="62"/>
      <c r="K405" s="62"/>
      <c r="L405" s="60"/>
      <c r="M405" s="206"/>
      <c r="N405" s="41"/>
      <c r="O405" s="41"/>
      <c r="P405" s="41"/>
      <c r="Q405" s="41"/>
      <c r="R405" s="41"/>
      <c r="S405" s="41"/>
      <c r="T405" s="77"/>
      <c r="AT405" s="23" t="s">
        <v>171</v>
      </c>
      <c r="AU405" s="23" t="s">
        <v>82</v>
      </c>
    </row>
    <row r="406" spans="2:65" s="11" customFormat="1">
      <c r="B406" s="207"/>
      <c r="C406" s="208"/>
      <c r="D406" s="204" t="s">
        <v>173</v>
      </c>
      <c r="E406" s="209" t="s">
        <v>21</v>
      </c>
      <c r="F406" s="210" t="s">
        <v>174</v>
      </c>
      <c r="G406" s="208"/>
      <c r="H406" s="211" t="s">
        <v>21</v>
      </c>
      <c r="I406" s="212"/>
      <c r="J406" s="208"/>
      <c r="K406" s="208"/>
      <c r="L406" s="213"/>
      <c r="M406" s="214"/>
      <c r="N406" s="215"/>
      <c r="O406" s="215"/>
      <c r="P406" s="215"/>
      <c r="Q406" s="215"/>
      <c r="R406" s="215"/>
      <c r="S406" s="215"/>
      <c r="T406" s="216"/>
      <c r="AT406" s="217" t="s">
        <v>173</v>
      </c>
      <c r="AU406" s="217" t="s">
        <v>82</v>
      </c>
      <c r="AV406" s="11" t="s">
        <v>80</v>
      </c>
      <c r="AW406" s="11" t="s">
        <v>36</v>
      </c>
      <c r="AX406" s="11" t="s">
        <v>72</v>
      </c>
      <c r="AY406" s="217" t="s">
        <v>162</v>
      </c>
    </row>
    <row r="407" spans="2:65" s="11" customFormat="1">
      <c r="B407" s="207"/>
      <c r="C407" s="208"/>
      <c r="D407" s="204" t="s">
        <v>173</v>
      </c>
      <c r="E407" s="209" t="s">
        <v>21</v>
      </c>
      <c r="F407" s="210" t="s">
        <v>509</v>
      </c>
      <c r="G407" s="208"/>
      <c r="H407" s="211" t="s">
        <v>21</v>
      </c>
      <c r="I407" s="212"/>
      <c r="J407" s="208"/>
      <c r="K407" s="208"/>
      <c r="L407" s="213"/>
      <c r="M407" s="214"/>
      <c r="N407" s="215"/>
      <c r="O407" s="215"/>
      <c r="P407" s="215"/>
      <c r="Q407" s="215"/>
      <c r="R407" s="215"/>
      <c r="S407" s="215"/>
      <c r="T407" s="216"/>
      <c r="AT407" s="217" t="s">
        <v>173</v>
      </c>
      <c r="AU407" s="217" t="s">
        <v>82</v>
      </c>
      <c r="AV407" s="11" t="s">
        <v>80</v>
      </c>
      <c r="AW407" s="11" t="s">
        <v>36</v>
      </c>
      <c r="AX407" s="11" t="s">
        <v>72</v>
      </c>
      <c r="AY407" s="217" t="s">
        <v>162</v>
      </c>
    </row>
    <row r="408" spans="2:65" s="12" customFormat="1">
      <c r="B408" s="218"/>
      <c r="C408" s="219"/>
      <c r="D408" s="204" t="s">
        <v>173</v>
      </c>
      <c r="E408" s="220" t="s">
        <v>21</v>
      </c>
      <c r="F408" s="221" t="s">
        <v>176</v>
      </c>
      <c r="G408" s="219"/>
      <c r="H408" s="222">
        <v>19</v>
      </c>
      <c r="I408" s="223"/>
      <c r="J408" s="219"/>
      <c r="K408" s="219"/>
      <c r="L408" s="224"/>
      <c r="M408" s="225"/>
      <c r="N408" s="226"/>
      <c r="O408" s="226"/>
      <c r="P408" s="226"/>
      <c r="Q408" s="226"/>
      <c r="R408" s="226"/>
      <c r="S408" s="226"/>
      <c r="T408" s="227"/>
      <c r="AT408" s="228" t="s">
        <v>173</v>
      </c>
      <c r="AU408" s="228" t="s">
        <v>82</v>
      </c>
      <c r="AV408" s="12" t="s">
        <v>82</v>
      </c>
      <c r="AW408" s="12" t="s">
        <v>36</v>
      </c>
      <c r="AX408" s="12" t="s">
        <v>72</v>
      </c>
      <c r="AY408" s="228" t="s">
        <v>162</v>
      </c>
    </row>
    <row r="409" spans="2:65" s="13" customFormat="1">
      <c r="B409" s="229"/>
      <c r="C409" s="230"/>
      <c r="D409" s="231" t="s">
        <v>173</v>
      </c>
      <c r="E409" s="232" t="s">
        <v>21</v>
      </c>
      <c r="F409" s="233" t="s">
        <v>177</v>
      </c>
      <c r="G409" s="230"/>
      <c r="H409" s="234">
        <v>19</v>
      </c>
      <c r="I409" s="235"/>
      <c r="J409" s="230"/>
      <c r="K409" s="230"/>
      <c r="L409" s="236"/>
      <c r="M409" s="237"/>
      <c r="N409" s="238"/>
      <c r="O409" s="238"/>
      <c r="P409" s="238"/>
      <c r="Q409" s="238"/>
      <c r="R409" s="238"/>
      <c r="S409" s="238"/>
      <c r="T409" s="239"/>
      <c r="AT409" s="240" t="s">
        <v>173</v>
      </c>
      <c r="AU409" s="240" t="s">
        <v>82</v>
      </c>
      <c r="AV409" s="13" t="s">
        <v>169</v>
      </c>
      <c r="AW409" s="13" t="s">
        <v>36</v>
      </c>
      <c r="AX409" s="13" t="s">
        <v>80</v>
      </c>
      <c r="AY409" s="240" t="s">
        <v>162</v>
      </c>
    </row>
    <row r="410" spans="2:65" s="1" customFormat="1" ht="28.9" customHeight="1">
      <c r="B410" s="40"/>
      <c r="C410" s="192" t="s">
        <v>510</v>
      </c>
      <c r="D410" s="192" t="s">
        <v>164</v>
      </c>
      <c r="E410" s="193" t="s">
        <v>511</v>
      </c>
      <c r="F410" s="194" t="s">
        <v>512</v>
      </c>
      <c r="G410" s="195" t="s">
        <v>167</v>
      </c>
      <c r="H410" s="196">
        <v>178</v>
      </c>
      <c r="I410" s="197"/>
      <c r="J410" s="198">
        <f>ROUND(I410*H410,2)</f>
        <v>0</v>
      </c>
      <c r="K410" s="194" t="s">
        <v>21</v>
      </c>
      <c r="L410" s="60"/>
      <c r="M410" s="199" t="s">
        <v>21</v>
      </c>
      <c r="N410" s="200" t="s">
        <v>43</v>
      </c>
      <c r="O410" s="41"/>
      <c r="P410" s="201">
        <f>O410*H410</f>
        <v>0</v>
      </c>
      <c r="Q410" s="201">
        <v>2.4340799999999998</v>
      </c>
      <c r="R410" s="201">
        <f>Q410*H410</f>
        <v>433.26623999999998</v>
      </c>
      <c r="S410" s="201">
        <v>0</v>
      </c>
      <c r="T410" s="202">
        <f>S410*H410</f>
        <v>0</v>
      </c>
      <c r="AR410" s="23" t="s">
        <v>169</v>
      </c>
      <c r="AT410" s="23" t="s">
        <v>164</v>
      </c>
      <c r="AU410" s="23" t="s">
        <v>82</v>
      </c>
      <c r="AY410" s="23" t="s">
        <v>162</v>
      </c>
      <c r="BE410" s="203">
        <f>IF(N410="základní",J410,0)</f>
        <v>0</v>
      </c>
      <c r="BF410" s="203">
        <f>IF(N410="snížená",J410,0)</f>
        <v>0</v>
      </c>
      <c r="BG410" s="203">
        <f>IF(N410="zákl. přenesená",J410,0)</f>
        <v>0</v>
      </c>
      <c r="BH410" s="203">
        <f>IF(N410="sníž. přenesená",J410,0)</f>
        <v>0</v>
      </c>
      <c r="BI410" s="203">
        <f>IF(N410="nulová",J410,0)</f>
        <v>0</v>
      </c>
      <c r="BJ410" s="23" t="s">
        <v>80</v>
      </c>
      <c r="BK410" s="203">
        <f>ROUND(I410*H410,2)</f>
        <v>0</v>
      </c>
      <c r="BL410" s="23" t="s">
        <v>169</v>
      </c>
      <c r="BM410" s="23" t="s">
        <v>513</v>
      </c>
    </row>
    <row r="411" spans="2:65" s="11" customFormat="1">
      <c r="B411" s="207"/>
      <c r="C411" s="208"/>
      <c r="D411" s="204" t="s">
        <v>173</v>
      </c>
      <c r="E411" s="209" t="s">
        <v>21</v>
      </c>
      <c r="F411" s="210" t="s">
        <v>174</v>
      </c>
      <c r="G411" s="208"/>
      <c r="H411" s="211" t="s">
        <v>21</v>
      </c>
      <c r="I411" s="212"/>
      <c r="J411" s="208"/>
      <c r="K411" s="208"/>
      <c r="L411" s="213"/>
      <c r="M411" s="214"/>
      <c r="N411" s="215"/>
      <c r="O411" s="215"/>
      <c r="P411" s="215"/>
      <c r="Q411" s="215"/>
      <c r="R411" s="215"/>
      <c r="S411" s="215"/>
      <c r="T411" s="216"/>
      <c r="AT411" s="217" t="s">
        <v>173</v>
      </c>
      <c r="AU411" s="217" t="s">
        <v>82</v>
      </c>
      <c r="AV411" s="11" t="s">
        <v>80</v>
      </c>
      <c r="AW411" s="11" t="s">
        <v>36</v>
      </c>
      <c r="AX411" s="11" t="s">
        <v>72</v>
      </c>
      <c r="AY411" s="217" t="s">
        <v>162</v>
      </c>
    </row>
    <row r="412" spans="2:65" s="12" customFormat="1">
      <c r="B412" s="218"/>
      <c r="C412" s="219"/>
      <c r="D412" s="204" t="s">
        <v>173</v>
      </c>
      <c r="E412" s="220" t="s">
        <v>21</v>
      </c>
      <c r="F412" s="221" t="s">
        <v>514</v>
      </c>
      <c r="G412" s="219"/>
      <c r="H412" s="222">
        <v>49</v>
      </c>
      <c r="I412" s="223"/>
      <c r="J412" s="219"/>
      <c r="K412" s="219"/>
      <c r="L412" s="224"/>
      <c r="M412" s="225"/>
      <c r="N412" s="226"/>
      <c r="O412" s="226"/>
      <c r="P412" s="226"/>
      <c r="Q412" s="226"/>
      <c r="R412" s="226"/>
      <c r="S412" s="226"/>
      <c r="T412" s="227"/>
      <c r="AT412" s="228" t="s">
        <v>173</v>
      </c>
      <c r="AU412" s="228" t="s">
        <v>82</v>
      </c>
      <c r="AV412" s="12" t="s">
        <v>82</v>
      </c>
      <c r="AW412" s="12" t="s">
        <v>36</v>
      </c>
      <c r="AX412" s="12" t="s">
        <v>72</v>
      </c>
      <c r="AY412" s="228" t="s">
        <v>162</v>
      </c>
    </row>
    <row r="413" spans="2:65" s="12" customFormat="1">
      <c r="B413" s="218"/>
      <c r="C413" s="219"/>
      <c r="D413" s="204" t="s">
        <v>173</v>
      </c>
      <c r="E413" s="220" t="s">
        <v>21</v>
      </c>
      <c r="F413" s="221" t="s">
        <v>515</v>
      </c>
      <c r="G413" s="219"/>
      <c r="H413" s="222">
        <v>10</v>
      </c>
      <c r="I413" s="223"/>
      <c r="J413" s="219"/>
      <c r="K413" s="219"/>
      <c r="L413" s="224"/>
      <c r="M413" s="225"/>
      <c r="N413" s="226"/>
      <c r="O413" s="226"/>
      <c r="P413" s="226"/>
      <c r="Q413" s="226"/>
      <c r="R413" s="226"/>
      <c r="S413" s="226"/>
      <c r="T413" s="227"/>
      <c r="AT413" s="228" t="s">
        <v>173</v>
      </c>
      <c r="AU413" s="228" t="s">
        <v>82</v>
      </c>
      <c r="AV413" s="12" t="s">
        <v>82</v>
      </c>
      <c r="AW413" s="12" t="s">
        <v>36</v>
      </c>
      <c r="AX413" s="12" t="s">
        <v>72</v>
      </c>
      <c r="AY413" s="228" t="s">
        <v>162</v>
      </c>
    </row>
    <row r="414" spans="2:65" s="12" customFormat="1">
      <c r="B414" s="218"/>
      <c r="C414" s="219"/>
      <c r="D414" s="204" t="s">
        <v>173</v>
      </c>
      <c r="E414" s="220" t="s">
        <v>21</v>
      </c>
      <c r="F414" s="221" t="s">
        <v>516</v>
      </c>
      <c r="G414" s="219"/>
      <c r="H414" s="222">
        <v>119</v>
      </c>
      <c r="I414" s="223"/>
      <c r="J414" s="219"/>
      <c r="K414" s="219"/>
      <c r="L414" s="224"/>
      <c r="M414" s="225"/>
      <c r="N414" s="226"/>
      <c r="O414" s="226"/>
      <c r="P414" s="226"/>
      <c r="Q414" s="226"/>
      <c r="R414" s="226"/>
      <c r="S414" s="226"/>
      <c r="T414" s="227"/>
      <c r="AT414" s="228" t="s">
        <v>173</v>
      </c>
      <c r="AU414" s="228" t="s">
        <v>82</v>
      </c>
      <c r="AV414" s="12" t="s">
        <v>82</v>
      </c>
      <c r="AW414" s="12" t="s">
        <v>36</v>
      </c>
      <c r="AX414" s="12" t="s">
        <v>72</v>
      </c>
      <c r="AY414" s="228" t="s">
        <v>162</v>
      </c>
    </row>
    <row r="415" spans="2:65" s="13" customFormat="1">
      <c r="B415" s="229"/>
      <c r="C415" s="230"/>
      <c r="D415" s="231" t="s">
        <v>173</v>
      </c>
      <c r="E415" s="232" t="s">
        <v>21</v>
      </c>
      <c r="F415" s="233" t="s">
        <v>177</v>
      </c>
      <c r="G415" s="230"/>
      <c r="H415" s="234">
        <v>178</v>
      </c>
      <c r="I415" s="235"/>
      <c r="J415" s="230"/>
      <c r="K415" s="230"/>
      <c r="L415" s="236"/>
      <c r="M415" s="237"/>
      <c r="N415" s="238"/>
      <c r="O415" s="238"/>
      <c r="P415" s="238"/>
      <c r="Q415" s="238"/>
      <c r="R415" s="238"/>
      <c r="S415" s="238"/>
      <c r="T415" s="239"/>
      <c r="AT415" s="240" t="s">
        <v>173</v>
      </c>
      <c r="AU415" s="240" t="s">
        <v>82</v>
      </c>
      <c r="AV415" s="13" t="s">
        <v>169</v>
      </c>
      <c r="AW415" s="13" t="s">
        <v>36</v>
      </c>
      <c r="AX415" s="13" t="s">
        <v>80</v>
      </c>
      <c r="AY415" s="240" t="s">
        <v>162</v>
      </c>
    </row>
    <row r="416" spans="2:65" s="1" customFormat="1" ht="40.15" customHeight="1">
      <c r="B416" s="40"/>
      <c r="C416" s="192" t="s">
        <v>517</v>
      </c>
      <c r="D416" s="192" t="s">
        <v>164</v>
      </c>
      <c r="E416" s="193" t="s">
        <v>518</v>
      </c>
      <c r="F416" s="194" t="s">
        <v>519</v>
      </c>
      <c r="G416" s="195" t="s">
        <v>260</v>
      </c>
      <c r="H416" s="196">
        <v>47.5</v>
      </c>
      <c r="I416" s="197"/>
      <c r="J416" s="198">
        <f>ROUND(I416*H416,2)</f>
        <v>0</v>
      </c>
      <c r="K416" s="194" t="s">
        <v>168</v>
      </c>
      <c r="L416" s="60"/>
      <c r="M416" s="199" t="s">
        <v>21</v>
      </c>
      <c r="N416" s="200" t="s">
        <v>43</v>
      </c>
      <c r="O416" s="41"/>
      <c r="P416" s="201">
        <f>O416*H416</f>
        <v>0</v>
      </c>
      <c r="Q416" s="201">
        <v>0</v>
      </c>
      <c r="R416" s="201">
        <f>Q416*H416</f>
        <v>0</v>
      </c>
      <c r="S416" s="201">
        <v>0</v>
      </c>
      <c r="T416" s="202">
        <f>S416*H416</f>
        <v>0</v>
      </c>
      <c r="AR416" s="23" t="s">
        <v>169</v>
      </c>
      <c r="AT416" s="23" t="s">
        <v>164</v>
      </c>
      <c r="AU416" s="23" t="s">
        <v>82</v>
      </c>
      <c r="AY416" s="23" t="s">
        <v>162</v>
      </c>
      <c r="BE416" s="203">
        <f>IF(N416="základní",J416,0)</f>
        <v>0</v>
      </c>
      <c r="BF416" s="203">
        <f>IF(N416="snížená",J416,0)</f>
        <v>0</v>
      </c>
      <c r="BG416" s="203">
        <f>IF(N416="zákl. přenesená",J416,0)</f>
        <v>0</v>
      </c>
      <c r="BH416" s="203">
        <f>IF(N416="sníž. přenesená",J416,0)</f>
        <v>0</v>
      </c>
      <c r="BI416" s="203">
        <f>IF(N416="nulová",J416,0)</f>
        <v>0</v>
      </c>
      <c r="BJ416" s="23" t="s">
        <v>80</v>
      </c>
      <c r="BK416" s="203">
        <f>ROUND(I416*H416,2)</f>
        <v>0</v>
      </c>
      <c r="BL416" s="23" t="s">
        <v>169</v>
      </c>
      <c r="BM416" s="23" t="s">
        <v>520</v>
      </c>
    </row>
    <row r="417" spans="2:65" s="1" customFormat="1" ht="94.5">
      <c r="B417" s="40"/>
      <c r="C417" s="62"/>
      <c r="D417" s="204" t="s">
        <v>171</v>
      </c>
      <c r="E417" s="62"/>
      <c r="F417" s="205" t="s">
        <v>502</v>
      </c>
      <c r="G417" s="62"/>
      <c r="H417" s="62"/>
      <c r="I417" s="162"/>
      <c r="J417" s="62"/>
      <c r="K417" s="62"/>
      <c r="L417" s="60"/>
      <c r="M417" s="206"/>
      <c r="N417" s="41"/>
      <c r="O417" s="41"/>
      <c r="P417" s="41"/>
      <c r="Q417" s="41"/>
      <c r="R417" s="41"/>
      <c r="S417" s="41"/>
      <c r="T417" s="77"/>
      <c r="AT417" s="23" t="s">
        <v>171</v>
      </c>
      <c r="AU417" s="23" t="s">
        <v>82</v>
      </c>
    </row>
    <row r="418" spans="2:65" s="11" customFormat="1">
      <c r="B418" s="207"/>
      <c r="C418" s="208"/>
      <c r="D418" s="204" t="s">
        <v>173</v>
      </c>
      <c r="E418" s="209" t="s">
        <v>21</v>
      </c>
      <c r="F418" s="210" t="s">
        <v>174</v>
      </c>
      <c r="G418" s="208"/>
      <c r="H418" s="211" t="s">
        <v>21</v>
      </c>
      <c r="I418" s="212"/>
      <c r="J418" s="208"/>
      <c r="K418" s="208"/>
      <c r="L418" s="213"/>
      <c r="M418" s="214"/>
      <c r="N418" s="215"/>
      <c r="O418" s="215"/>
      <c r="P418" s="215"/>
      <c r="Q418" s="215"/>
      <c r="R418" s="215"/>
      <c r="S418" s="215"/>
      <c r="T418" s="216"/>
      <c r="AT418" s="217" t="s">
        <v>173</v>
      </c>
      <c r="AU418" s="217" t="s">
        <v>82</v>
      </c>
      <c r="AV418" s="11" t="s">
        <v>80</v>
      </c>
      <c r="AW418" s="11" t="s">
        <v>36</v>
      </c>
      <c r="AX418" s="11" t="s">
        <v>72</v>
      </c>
      <c r="AY418" s="217" t="s">
        <v>162</v>
      </c>
    </row>
    <row r="419" spans="2:65" s="11" customFormat="1">
      <c r="B419" s="207"/>
      <c r="C419" s="208"/>
      <c r="D419" s="204" t="s">
        <v>173</v>
      </c>
      <c r="E419" s="209" t="s">
        <v>21</v>
      </c>
      <c r="F419" s="210" t="s">
        <v>521</v>
      </c>
      <c r="G419" s="208"/>
      <c r="H419" s="211" t="s">
        <v>21</v>
      </c>
      <c r="I419" s="212"/>
      <c r="J419" s="208"/>
      <c r="K419" s="208"/>
      <c r="L419" s="213"/>
      <c r="M419" s="214"/>
      <c r="N419" s="215"/>
      <c r="O419" s="215"/>
      <c r="P419" s="215"/>
      <c r="Q419" s="215"/>
      <c r="R419" s="215"/>
      <c r="S419" s="215"/>
      <c r="T419" s="216"/>
      <c r="AT419" s="217" t="s">
        <v>173</v>
      </c>
      <c r="AU419" s="217" t="s">
        <v>82</v>
      </c>
      <c r="AV419" s="11" t="s">
        <v>80</v>
      </c>
      <c r="AW419" s="11" t="s">
        <v>36</v>
      </c>
      <c r="AX419" s="11" t="s">
        <v>72</v>
      </c>
      <c r="AY419" s="217" t="s">
        <v>162</v>
      </c>
    </row>
    <row r="420" spans="2:65" s="12" customFormat="1">
      <c r="B420" s="218"/>
      <c r="C420" s="219"/>
      <c r="D420" s="204" t="s">
        <v>173</v>
      </c>
      <c r="E420" s="220" t="s">
        <v>21</v>
      </c>
      <c r="F420" s="221" t="s">
        <v>522</v>
      </c>
      <c r="G420" s="219"/>
      <c r="H420" s="222">
        <v>47.5</v>
      </c>
      <c r="I420" s="223"/>
      <c r="J420" s="219"/>
      <c r="K420" s="219"/>
      <c r="L420" s="224"/>
      <c r="M420" s="225"/>
      <c r="N420" s="226"/>
      <c r="O420" s="226"/>
      <c r="P420" s="226"/>
      <c r="Q420" s="226"/>
      <c r="R420" s="226"/>
      <c r="S420" s="226"/>
      <c r="T420" s="227"/>
      <c r="AT420" s="228" t="s">
        <v>173</v>
      </c>
      <c r="AU420" s="228" t="s">
        <v>82</v>
      </c>
      <c r="AV420" s="12" t="s">
        <v>82</v>
      </c>
      <c r="AW420" s="12" t="s">
        <v>36</v>
      </c>
      <c r="AX420" s="12" t="s">
        <v>72</v>
      </c>
      <c r="AY420" s="228" t="s">
        <v>162</v>
      </c>
    </row>
    <row r="421" spans="2:65" s="13" customFormat="1">
      <c r="B421" s="229"/>
      <c r="C421" s="230"/>
      <c r="D421" s="231" t="s">
        <v>173</v>
      </c>
      <c r="E421" s="232" t="s">
        <v>21</v>
      </c>
      <c r="F421" s="233" t="s">
        <v>177</v>
      </c>
      <c r="G421" s="230"/>
      <c r="H421" s="234">
        <v>47.5</v>
      </c>
      <c r="I421" s="235"/>
      <c r="J421" s="230"/>
      <c r="K421" s="230"/>
      <c r="L421" s="236"/>
      <c r="M421" s="237"/>
      <c r="N421" s="238"/>
      <c r="O421" s="238"/>
      <c r="P421" s="238"/>
      <c r="Q421" s="238"/>
      <c r="R421" s="238"/>
      <c r="S421" s="238"/>
      <c r="T421" s="239"/>
      <c r="AT421" s="240" t="s">
        <v>173</v>
      </c>
      <c r="AU421" s="240" t="s">
        <v>82</v>
      </c>
      <c r="AV421" s="13" t="s">
        <v>169</v>
      </c>
      <c r="AW421" s="13" t="s">
        <v>36</v>
      </c>
      <c r="AX421" s="13" t="s">
        <v>80</v>
      </c>
      <c r="AY421" s="240" t="s">
        <v>162</v>
      </c>
    </row>
    <row r="422" spans="2:65" s="1" customFormat="1" ht="28.9" customHeight="1">
      <c r="B422" s="40"/>
      <c r="C422" s="192" t="s">
        <v>523</v>
      </c>
      <c r="D422" s="192" t="s">
        <v>164</v>
      </c>
      <c r="E422" s="193" t="s">
        <v>524</v>
      </c>
      <c r="F422" s="194" t="s">
        <v>525</v>
      </c>
      <c r="G422" s="195" t="s">
        <v>167</v>
      </c>
      <c r="H422" s="196">
        <v>6</v>
      </c>
      <c r="I422" s="197"/>
      <c r="J422" s="198">
        <f>ROUND(I422*H422,2)</f>
        <v>0</v>
      </c>
      <c r="K422" s="194" t="s">
        <v>168</v>
      </c>
      <c r="L422" s="60"/>
      <c r="M422" s="199" t="s">
        <v>21</v>
      </c>
      <c r="N422" s="200" t="s">
        <v>43</v>
      </c>
      <c r="O422" s="41"/>
      <c r="P422" s="201">
        <f>O422*H422</f>
        <v>0</v>
      </c>
      <c r="Q422" s="201">
        <v>1.8480000000000001</v>
      </c>
      <c r="R422" s="201">
        <f>Q422*H422</f>
        <v>11.088000000000001</v>
      </c>
      <c r="S422" s="201">
        <v>0</v>
      </c>
      <c r="T422" s="202">
        <f>S422*H422</f>
        <v>0</v>
      </c>
      <c r="AR422" s="23" t="s">
        <v>169</v>
      </c>
      <c r="AT422" s="23" t="s">
        <v>164</v>
      </c>
      <c r="AU422" s="23" t="s">
        <v>82</v>
      </c>
      <c r="AY422" s="23" t="s">
        <v>162</v>
      </c>
      <c r="BE422" s="203">
        <f>IF(N422="základní",J422,0)</f>
        <v>0</v>
      </c>
      <c r="BF422" s="203">
        <f>IF(N422="snížená",J422,0)</f>
        <v>0</v>
      </c>
      <c r="BG422" s="203">
        <f>IF(N422="zákl. přenesená",J422,0)</f>
        <v>0</v>
      </c>
      <c r="BH422" s="203">
        <f>IF(N422="sníž. přenesená",J422,0)</f>
        <v>0</v>
      </c>
      <c r="BI422" s="203">
        <f>IF(N422="nulová",J422,0)</f>
        <v>0</v>
      </c>
      <c r="BJ422" s="23" t="s">
        <v>80</v>
      </c>
      <c r="BK422" s="203">
        <f>ROUND(I422*H422,2)</f>
        <v>0</v>
      </c>
      <c r="BL422" s="23" t="s">
        <v>169</v>
      </c>
      <c r="BM422" s="23" t="s">
        <v>526</v>
      </c>
    </row>
    <row r="423" spans="2:65" s="1" customFormat="1" ht="94.5">
      <c r="B423" s="40"/>
      <c r="C423" s="62"/>
      <c r="D423" s="204" t="s">
        <v>171</v>
      </c>
      <c r="E423" s="62"/>
      <c r="F423" s="205" t="s">
        <v>527</v>
      </c>
      <c r="G423" s="62"/>
      <c r="H423" s="62"/>
      <c r="I423" s="162"/>
      <c r="J423" s="62"/>
      <c r="K423" s="62"/>
      <c r="L423" s="60"/>
      <c r="M423" s="206"/>
      <c r="N423" s="41"/>
      <c r="O423" s="41"/>
      <c r="P423" s="41"/>
      <c r="Q423" s="41"/>
      <c r="R423" s="41"/>
      <c r="S423" s="41"/>
      <c r="T423" s="77"/>
      <c r="AT423" s="23" t="s">
        <v>171</v>
      </c>
      <c r="AU423" s="23" t="s">
        <v>82</v>
      </c>
    </row>
    <row r="424" spans="2:65" s="11" customFormat="1">
      <c r="B424" s="207"/>
      <c r="C424" s="208"/>
      <c r="D424" s="204" t="s">
        <v>173</v>
      </c>
      <c r="E424" s="209" t="s">
        <v>21</v>
      </c>
      <c r="F424" s="210" t="s">
        <v>174</v>
      </c>
      <c r="G424" s="208"/>
      <c r="H424" s="211" t="s">
        <v>21</v>
      </c>
      <c r="I424" s="212"/>
      <c r="J424" s="208"/>
      <c r="K424" s="208"/>
      <c r="L424" s="213"/>
      <c r="M424" s="214"/>
      <c r="N424" s="215"/>
      <c r="O424" s="215"/>
      <c r="P424" s="215"/>
      <c r="Q424" s="215"/>
      <c r="R424" s="215"/>
      <c r="S424" s="215"/>
      <c r="T424" s="216"/>
      <c r="AT424" s="217" t="s">
        <v>173</v>
      </c>
      <c r="AU424" s="217" t="s">
        <v>82</v>
      </c>
      <c r="AV424" s="11" t="s">
        <v>80</v>
      </c>
      <c r="AW424" s="11" t="s">
        <v>36</v>
      </c>
      <c r="AX424" s="11" t="s">
        <v>72</v>
      </c>
      <c r="AY424" s="217" t="s">
        <v>162</v>
      </c>
    </row>
    <row r="425" spans="2:65" s="11" customFormat="1">
      <c r="B425" s="207"/>
      <c r="C425" s="208"/>
      <c r="D425" s="204" t="s">
        <v>173</v>
      </c>
      <c r="E425" s="209" t="s">
        <v>21</v>
      </c>
      <c r="F425" s="210" t="s">
        <v>528</v>
      </c>
      <c r="G425" s="208"/>
      <c r="H425" s="211" t="s">
        <v>21</v>
      </c>
      <c r="I425" s="212"/>
      <c r="J425" s="208"/>
      <c r="K425" s="208"/>
      <c r="L425" s="213"/>
      <c r="M425" s="214"/>
      <c r="N425" s="215"/>
      <c r="O425" s="215"/>
      <c r="P425" s="215"/>
      <c r="Q425" s="215"/>
      <c r="R425" s="215"/>
      <c r="S425" s="215"/>
      <c r="T425" s="216"/>
      <c r="AT425" s="217" t="s">
        <v>173</v>
      </c>
      <c r="AU425" s="217" t="s">
        <v>82</v>
      </c>
      <c r="AV425" s="11" t="s">
        <v>80</v>
      </c>
      <c r="AW425" s="11" t="s">
        <v>36</v>
      </c>
      <c r="AX425" s="11" t="s">
        <v>72</v>
      </c>
      <c r="AY425" s="217" t="s">
        <v>162</v>
      </c>
    </row>
    <row r="426" spans="2:65" s="12" customFormat="1">
      <c r="B426" s="218"/>
      <c r="C426" s="219"/>
      <c r="D426" s="204" t="s">
        <v>173</v>
      </c>
      <c r="E426" s="220" t="s">
        <v>21</v>
      </c>
      <c r="F426" s="221" t="s">
        <v>204</v>
      </c>
      <c r="G426" s="219"/>
      <c r="H426" s="222">
        <v>6</v>
      </c>
      <c r="I426" s="223"/>
      <c r="J426" s="219"/>
      <c r="K426" s="219"/>
      <c r="L426" s="224"/>
      <c r="M426" s="225"/>
      <c r="N426" s="226"/>
      <c r="O426" s="226"/>
      <c r="P426" s="226"/>
      <c r="Q426" s="226"/>
      <c r="R426" s="226"/>
      <c r="S426" s="226"/>
      <c r="T426" s="227"/>
      <c r="AT426" s="228" t="s">
        <v>173</v>
      </c>
      <c r="AU426" s="228" t="s">
        <v>82</v>
      </c>
      <c r="AV426" s="12" t="s">
        <v>82</v>
      </c>
      <c r="AW426" s="12" t="s">
        <v>36</v>
      </c>
      <c r="AX426" s="12" t="s">
        <v>72</v>
      </c>
      <c r="AY426" s="228" t="s">
        <v>162</v>
      </c>
    </row>
    <row r="427" spans="2:65" s="13" customFormat="1">
      <c r="B427" s="229"/>
      <c r="C427" s="230"/>
      <c r="D427" s="231" t="s">
        <v>173</v>
      </c>
      <c r="E427" s="232" t="s">
        <v>21</v>
      </c>
      <c r="F427" s="233" t="s">
        <v>177</v>
      </c>
      <c r="G427" s="230"/>
      <c r="H427" s="234">
        <v>6</v>
      </c>
      <c r="I427" s="235"/>
      <c r="J427" s="230"/>
      <c r="K427" s="230"/>
      <c r="L427" s="236"/>
      <c r="M427" s="237"/>
      <c r="N427" s="238"/>
      <c r="O427" s="238"/>
      <c r="P427" s="238"/>
      <c r="Q427" s="238"/>
      <c r="R427" s="238"/>
      <c r="S427" s="238"/>
      <c r="T427" s="239"/>
      <c r="AT427" s="240" t="s">
        <v>173</v>
      </c>
      <c r="AU427" s="240" t="s">
        <v>82</v>
      </c>
      <c r="AV427" s="13" t="s">
        <v>169</v>
      </c>
      <c r="AW427" s="13" t="s">
        <v>36</v>
      </c>
      <c r="AX427" s="13" t="s">
        <v>80</v>
      </c>
      <c r="AY427" s="240" t="s">
        <v>162</v>
      </c>
    </row>
    <row r="428" spans="2:65" s="1" customFormat="1" ht="28.9" customHeight="1">
      <c r="B428" s="40"/>
      <c r="C428" s="192" t="s">
        <v>529</v>
      </c>
      <c r="D428" s="192" t="s">
        <v>164</v>
      </c>
      <c r="E428" s="193" t="s">
        <v>530</v>
      </c>
      <c r="F428" s="194" t="s">
        <v>531</v>
      </c>
      <c r="G428" s="195" t="s">
        <v>260</v>
      </c>
      <c r="H428" s="196">
        <v>58.2</v>
      </c>
      <c r="I428" s="197"/>
      <c r="J428" s="198">
        <f>ROUND(I428*H428,2)</f>
        <v>0</v>
      </c>
      <c r="K428" s="194" t="s">
        <v>168</v>
      </c>
      <c r="L428" s="60"/>
      <c r="M428" s="199" t="s">
        <v>21</v>
      </c>
      <c r="N428" s="200" t="s">
        <v>43</v>
      </c>
      <c r="O428" s="41"/>
      <c r="P428" s="201">
        <f>O428*H428</f>
        <v>0</v>
      </c>
      <c r="Q428" s="201">
        <v>0.60875999999999997</v>
      </c>
      <c r="R428" s="201">
        <f>Q428*H428</f>
        <v>35.429831999999998</v>
      </c>
      <c r="S428" s="201">
        <v>0</v>
      </c>
      <c r="T428" s="202">
        <f>S428*H428</f>
        <v>0</v>
      </c>
      <c r="AR428" s="23" t="s">
        <v>169</v>
      </c>
      <c r="AT428" s="23" t="s">
        <v>164</v>
      </c>
      <c r="AU428" s="23" t="s">
        <v>82</v>
      </c>
      <c r="AY428" s="23" t="s">
        <v>162</v>
      </c>
      <c r="BE428" s="203">
        <f>IF(N428="základní",J428,0)</f>
        <v>0</v>
      </c>
      <c r="BF428" s="203">
        <f>IF(N428="snížená",J428,0)</f>
        <v>0</v>
      </c>
      <c r="BG428" s="203">
        <f>IF(N428="zákl. přenesená",J428,0)</f>
        <v>0</v>
      </c>
      <c r="BH428" s="203">
        <f>IF(N428="sníž. přenesená",J428,0)</f>
        <v>0</v>
      </c>
      <c r="BI428" s="203">
        <f>IF(N428="nulová",J428,0)</f>
        <v>0</v>
      </c>
      <c r="BJ428" s="23" t="s">
        <v>80</v>
      </c>
      <c r="BK428" s="203">
        <f>ROUND(I428*H428,2)</f>
        <v>0</v>
      </c>
      <c r="BL428" s="23" t="s">
        <v>169</v>
      </c>
      <c r="BM428" s="23" t="s">
        <v>532</v>
      </c>
    </row>
    <row r="429" spans="2:65" s="1" customFormat="1" ht="94.5">
      <c r="B429" s="40"/>
      <c r="C429" s="62"/>
      <c r="D429" s="204" t="s">
        <v>171</v>
      </c>
      <c r="E429" s="62"/>
      <c r="F429" s="205" t="s">
        <v>533</v>
      </c>
      <c r="G429" s="62"/>
      <c r="H429" s="62"/>
      <c r="I429" s="162"/>
      <c r="J429" s="62"/>
      <c r="K429" s="62"/>
      <c r="L429" s="60"/>
      <c r="M429" s="206"/>
      <c r="N429" s="41"/>
      <c r="O429" s="41"/>
      <c r="P429" s="41"/>
      <c r="Q429" s="41"/>
      <c r="R429" s="41"/>
      <c r="S429" s="41"/>
      <c r="T429" s="77"/>
      <c r="AT429" s="23" t="s">
        <v>171</v>
      </c>
      <c r="AU429" s="23" t="s">
        <v>82</v>
      </c>
    </row>
    <row r="430" spans="2:65" s="11" customFormat="1">
      <c r="B430" s="207"/>
      <c r="C430" s="208"/>
      <c r="D430" s="204" t="s">
        <v>173</v>
      </c>
      <c r="E430" s="209" t="s">
        <v>21</v>
      </c>
      <c r="F430" s="210" t="s">
        <v>174</v>
      </c>
      <c r="G430" s="208"/>
      <c r="H430" s="211" t="s">
        <v>21</v>
      </c>
      <c r="I430" s="212"/>
      <c r="J430" s="208"/>
      <c r="K430" s="208"/>
      <c r="L430" s="213"/>
      <c r="M430" s="214"/>
      <c r="N430" s="215"/>
      <c r="O430" s="215"/>
      <c r="P430" s="215"/>
      <c r="Q430" s="215"/>
      <c r="R430" s="215"/>
      <c r="S430" s="215"/>
      <c r="T430" s="216"/>
      <c r="AT430" s="217" t="s">
        <v>173</v>
      </c>
      <c r="AU430" s="217" t="s">
        <v>82</v>
      </c>
      <c r="AV430" s="11" t="s">
        <v>80</v>
      </c>
      <c r="AW430" s="11" t="s">
        <v>36</v>
      </c>
      <c r="AX430" s="11" t="s">
        <v>72</v>
      </c>
      <c r="AY430" s="217" t="s">
        <v>162</v>
      </c>
    </row>
    <row r="431" spans="2:65" s="11" customFormat="1">
      <c r="B431" s="207"/>
      <c r="C431" s="208"/>
      <c r="D431" s="204" t="s">
        <v>173</v>
      </c>
      <c r="E431" s="209" t="s">
        <v>21</v>
      </c>
      <c r="F431" s="210" t="s">
        <v>534</v>
      </c>
      <c r="G431" s="208"/>
      <c r="H431" s="211" t="s">
        <v>21</v>
      </c>
      <c r="I431" s="212"/>
      <c r="J431" s="208"/>
      <c r="K431" s="208"/>
      <c r="L431" s="213"/>
      <c r="M431" s="214"/>
      <c r="N431" s="215"/>
      <c r="O431" s="215"/>
      <c r="P431" s="215"/>
      <c r="Q431" s="215"/>
      <c r="R431" s="215"/>
      <c r="S431" s="215"/>
      <c r="T431" s="216"/>
      <c r="AT431" s="217" t="s">
        <v>173</v>
      </c>
      <c r="AU431" s="217" t="s">
        <v>82</v>
      </c>
      <c r="AV431" s="11" t="s">
        <v>80</v>
      </c>
      <c r="AW431" s="11" t="s">
        <v>36</v>
      </c>
      <c r="AX431" s="11" t="s">
        <v>72</v>
      </c>
      <c r="AY431" s="217" t="s">
        <v>162</v>
      </c>
    </row>
    <row r="432" spans="2:65" s="12" customFormat="1">
      <c r="B432" s="218"/>
      <c r="C432" s="219"/>
      <c r="D432" s="204" t="s">
        <v>173</v>
      </c>
      <c r="E432" s="220" t="s">
        <v>21</v>
      </c>
      <c r="F432" s="221" t="s">
        <v>535</v>
      </c>
      <c r="G432" s="219"/>
      <c r="H432" s="222">
        <v>59</v>
      </c>
      <c r="I432" s="223"/>
      <c r="J432" s="219"/>
      <c r="K432" s="219"/>
      <c r="L432" s="224"/>
      <c r="M432" s="225"/>
      <c r="N432" s="226"/>
      <c r="O432" s="226"/>
      <c r="P432" s="226"/>
      <c r="Q432" s="226"/>
      <c r="R432" s="226"/>
      <c r="S432" s="226"/>
      <c r="T432" s="227"/>
      <c r="AT432" s="228" t="s">
        <v>173</v>
      </c>
      <c r="AU432" s="228" t="s">
        <v>82</v>
      </c>
      <c r="AV432" s="12" t="s">
        <v>82</v>
      </c>
      <c r="AW432" s="12" t="s">
        <v>36</v>
      </c>
      <c r="AX432" s="12" t="s">
        <v>72</v>
      </c>
      <c r="AY432" s="228" t="s">
        <v>162</v>
      </c>
    </row>
    <row r="433" spans="2:65" s="11" customFormat="1">
      <c r="B433" s="207"/>
      <c r="C433" s="208"/>
      <c r="D433" s="204" t="s">
        <v>173</v>
      </c>
      <c r="E433" s="209" t="s">
        <v>21</v>
      </c>
      <c r="F433" s="210" t="s">
        <v>536</v>
      </c>
      <c r="G433" s="208"/>
      <c r="H433" s="211" t="s">
        <v>21</v>
      </c>
      <c r="I433" s="212"/>
      <c r="J433" s="208"/>
      <c r="K433" s="208"/>
      <c r="L433" s="213"/>
      <c r="M433" s="214"/>
      <c r="N433" s="215"/>
      <c r="O433" s="215"/>
      <c r="P433" s="215"/>
      <c r="Q433" s="215"/>
      <c r="R433" s="215"/>
      <c r="S433" s="215"/>
      <c r="T433" s="216"/>
      <c r="AT433" s="217" t="s">
        <v>173</v>
      </c>
      <c r="AU433" s="217" t="s">
        <v>82</v>
      </c>
      <c r="AV433" s="11" t="s">
        <v>80</v>
      </c>
      <c r="AW433" s="11" t="s">
        <v>36</v>
      </c>
      <c r="AX433" s="11" t="s">
        <v>72</v>
      </c>
      <c r="AY433" s="217" t="s">
        <v>162</v>
      </c>
    </row>
    <row r="434" spans="2:65" s="12" customFormat="1">
      <c r="B434" s="218"/>
      <c r="C434" s="219"/>
      <c r="D434" s="204" t="s">
        <v>173</v>
      </c>
      <c r="E434" s="220" t="s">
        <v>21</v>
      </c>
      <c r="F434" s="221" t="s">
        <v>537</v>
      </c>
      <c r="G434" s="219"/>
      <c r="H434" s="222">
        <v>-26.8</v>
      </c>
      <c r="I434" s="223"/>
      <c r="J434" s="219"/>
      <c r="K434" s="219"/>
      <c r="L434" s="224"/>
      <c r="M434" s="225"/>
      <c r="N434" s="226"/>
      <c r="O434" s="226"/>
      <c r="P434" s="226"/>
      <c r="Q434" s="226"/>
      <c r="R434" s="226"/>
      <c r="S434" s="226"/>
      <c r="T434" s="227"/>
      <c r="AT434" s="228" t="s">
        <v>173</v>
      </c>
      <c r="AU434" s="228" t="s">
        <v>82</v>
      </c>
      <c r="AV434" s="12" t="s">
        <v>82</v>
      </c>
      <c r="AW434" s="12" t="s">
        <v>36</v>
      </c>
      <c r="AX434" s="12" t="s">
        <v>72</v>
      </c>
      <c r="AY434" s="228" t="s">
        <v>162</v>
      </c>
    </row>
    <row r="435" spans="2:65" s="11" customFormat="1">
      <c r="B435" s="207"/>
      <c r="C435" s="208"/>
      <c r="D435" s="204" t="s">
        <v>173</v>
      </c>
      <c r="E435" s="209" t="s">
        <v>21</v>
      </c>
      <c r="F435" s="210" t="s">
        <v>538</v>
      </c>
      <c r="G435" s="208"/>
      <c r="H435" s="211" t="s">
        <v>21</v>
      </c>
      <c r="I435" s="212"/>
      <c r="J435" s="208"/>
      <c r="K435" s="208"/>
      <c r="L435" s="213"/>
      <c r="M435" s="214"/>
      <c r="N435" s="215"/>
      <c r="O435" s="215"/>
      <c r="P435" s="215"/>
      <c r="Q435" s="215"/>
      <c r="R435" s="215"/>
      <c r="S435" s="215"/>
      <c r="T435" s="216"/>
      <c r="AT435" s="217" t="s">
        <v>173</v>
      </c>
      <c r="AU435" s="217" t="s">
        <v>82</v>
      </c>
      <c r="AV435" s="11" t="s">
        <v>80</v>
      </c>
      <c r="AW435" s="11" t="s">
        <v>36</v>
      </c>
      <c r="AX435" s="11" t="s">
        <v>72</v>
      </c>
      <c r="AY435" s="217" t="s">
        <v>162</v>
      </c>
    </row>
    <row r="436" spans="2:65" s="12" customFormat="1">
      <c r="B436" s="218"/>
      <c r="C436" s="219"/>
      <c r="D436" s="204" t="s">
        <v>173</v>
      </c>
      <c r="E436" s="220" t="s">
        <v>21</v>
      </c>
      <c r="F436" s="221" t="s">
        <v>336</v>
      </c>
      <c r="G436" s="219"/>
      <c r="H436" s="222">
        <v>26</v>
      </c>
      <c r="I436" s="223"/>
      <c r="J436" s="219"/>
      <c r="K436" s="219"/>
      <c r="L436" s="224"/>
      <c r="M436" s="225"/>
      <c r="N436" s="226"/>
      <c r="O436" s="226"/>
      <c r="P436" s="226"/>
      <c r="Q436" s="226"/>
      <c r="R436" s="226"/>
      <c r="S436" s="226"/>
      <c r="T436" s="227"/>
      <c r="AT436" s="228" t="s">
        <v>173</v>
      </c>
      <c r="AU436" s="228" t="s">
        <v>82</v>
      </c>
      <c r="AV436" s="12" t="s">
        <v>82</v>
      </c>
      <c r="AW436" s="12" t="s">
        <v>36</v>
      </c>
      <c r="AX436" s="12" t="s">
        <v>72</v>
      </c>
      <c r="AY436" s="228" t="s">
        <v>162</v>
      </c>
    </row>
    <row r="437" spans="2:65" s="13" customFormat="1">
      <c r="B437" s="229"/>
      <c r="C437" s="230"/>
      <c r="D437" s="204" t="s">
        <v>173</v>
      </c>
      <c r="E437" s="252" t="s">
        <v>21</v>
      </c>
      <c r="F437" s="253" t="s">
        <v>177</v>
      </c>
      <c r="G437" s="230"/>
      <c r="H437" s="254">
        <v>58.2</v>
      </c>
      <c r="I437" s="235"/>
      <c r="J437" s="230"/>
      <c r="K437" s="230"/>
      <c r="L437" s="236"/>
      <c r="M437" s="237"/>
      <c r="N437" s="238"/>
      <c r="O437" s="238"/>
      <c r="P437" s="238"/>
      <c r="Q437" s="238"/>
      <c r="R437" s="238"/>
      <c r="S437" s="238"/>
      <c r="T437" s="239"/>
      <c r="AT437" s="240" t="s">
        <v>173</v>
      </c>
      <c r="AU437" s="240" t="s">
        <v>82</v>
      </c>
      <c r="AV437" s="13" t="s">
        <v>169</v>
      </c>
      <c r="AW437" s="13" t="s">
        <v>36</v>
      </c>
      <c r="AX437" s="13" t="s">
        <v>80</v>
      </c>
      <c r="AY437" s="240" t="s">
        <v>162</v>
      </c>
    </row>
    <row r="438" spans="2:65" s="10" customFormat="1" ht="29.85" customHeight="1">
      <c r="B438" s="175"/>
      <c r="C438" s="176"/>
      <c r="D438" s="189" t="s">
        <v>71</v>
      </c>
      <c r="E438" s="190" t="s">
        <v>204</v>
      </c>
      <c r="F438" s="190" t="s">
        <v>539</v>
      </c>
      <c r="G438" s="176"/>
      <c r="H438" s="176"/>
      <c r="I438" s="179"/>
      <c r="J438" s="191">
        <f>BK438</f>
        <v>0</v>
      </c>
      <c r="K438" s="176"/>
      <c r="L438" s="181"/>
      <c r="M438" s="182"/>
      <c r="N438" s="183"/>
      <c r="O438" s="183"/>
      <c r="P438" s="184">
        <f>SUM(P439:P444)</f>
        <v>0</v>
      </c>
      <c r="Q438" s="183"/>
      <c r="R438" s="184">
        <f>SUM(R439:R444)</f>
        <v>0.79799999999999993</v>
      </c>
      <c r="S438" s="183"/>
      <c r="T438" s="185">
        <f>SUM(T439:T444)</f>
        <v>0</v>
      </c>
      <c r="AR438" s="186" t="s">
        <v>80</v>
      </c>
      <c r="AT438" s="187" t="s">
        <v>71</v>
      </c>
      <c r="AU438" s="187" t="s">
        <v>80</v>
      </c>
      <c r="AY438" s="186" t="s">
        <v>162</v>
      </c>
      <c r="BK438" s="188">
        <f>SUM(BK439:BK444)</f>
        <v>0</v>
      </c>
    </row>
    <row r="439" spans="2:65" s="1" customFormat="1" ht="40.15" customHeight="1">
      <c r="B439" s="40"/>
      <c r="C439" s="192" t="s">
        <v>540</v>
      </c>
      <c r="D439" s="192" t="s">
        <v>164</v>
      </c>
      <c r="E439" s="193" t="s">
        <v>541</v>
      </c>
      <c r="F439" s="194" t="s">
        <v>542</v>
      </c>
      <c r="G439" s="195" t="s">
        <v>260</v>
      </c>
      <c r="H439" s="196">
        <v>20</v>
      </c>
      <c r="I439" s="197"/>
      <c r="J439" s="198">
        <f>ROUND(I439*H439,2)</f>
        <v>0</v>
      </c>
      <c r="K439" s="194" t="s">
        <v>168</v>
      </c>
      <c r="L439" s="60"/>
      <c r="M439" s="199" t="s">
        <v>21</v>
      </c>
      <c r="N439" s="200" t="s">
        <v>43</v>
      </c>
      <c r="O439" s="41"/>
      <c r="P439" s="201">
        <f>O439*H439</f>
        <v>0</v>
      </c>
      <c r="Q439" s="201">
        <v>3.9899999999999998E-2</v>
      </c>
      <c r="R439" s="201">
        <f>Q439*H439</f>
        <v>0.79799999999999993</v>
      </c>
      <c r="S439" s="201">
        <v>0</v>
      </c>
      <c r="T439" s="202">
        <f>S439*H439</f>
        <v>0</v>
      </c>
      <c r="AR439" s="23" t="s">
        <v>169</v>
      </c>
      <c r="AT439" s="23" t="s">
        <v>164</v>
      </c>
      <c r="AU439" s="23" t="s">
        <v>82</v>
      </c>
      <c r="AY439" s="23" t="s">
        <v>162</v>
      </c>
      <c r="BE439" s="203">
        <f>IF(N439="základní",J439,0)</f>
        <v>0</v>
      </c>
      <c r="BF439" s="203">
        <f>IF(N439="snížená",J439,0)</f>
        <v>0</v>
      </c>
      <c r="BG439" s="203">
        <f>IF(N439="zákl. přenesená",J439,0)</f>
        <v>0</v>
      </c>
      <c r="BH439" s="203">
        <f>IF(N439="sníž. přenesená",J439,0)</f>
        <v>0</v>
      </c>
      <c r="BI439" s="203">
        <f>IF(N439="nulová",J439,0)</f>
        <v>0</v>
      </c>
      <c r="BJ439" s="23" t="s">
        <v>80</v>
      </c>
      <c r="BK439" s="203">
        <f>ROUND(I439*H439,2)</f>
        <v>0</v>
      </c>
      <c r="BL439" s="23" t="s">
        <v>169</v>
      </c>
      <c r="BM439" s="23" t="s">
        <v>543</v>
      </c>
    </row>
    <row r="440" spans="2:65" s="1" customFormat="1" ht="54">
      <c r="B440" s="40"/>
      <c r="C440" s="62"/>
      <c r="D440" s="204" t="s">
        <v>171</v>
      </c>
      <c r="E440" s="62"/>
      <c r="F440" s="205" t="s">
        <v>544</v>
      </c>
      <c r="G440" s="62"/>
      <c r="H440" s="62"/>
      <c r="I440" s="162"/>
      <c r="J440" s="62"/>
      <c r="K440" s="62"/>
      <c r="L440" s="60"/>
      <c r="M440" s="206"/>
      <c r="N440" s="41"/>
      <c r="O440" s="41"/>
      <c r="P440" s="41"/>
      <c r="Q440" s="41"/>
      <c r="R440" s="41"/>
      <c r="S440" s="41"/>
      <c r="T440" s="77"/>
      <c r="AT440" s="23" t="s">
        <v>171</v>
      </c>
      <c r="AU440" s="23" t="s">
        <v>82</v>
      </c>
    </row>
    <row r="441" spans="2:65" s="11" customFormat="1">
      <c r="B441" s="207"/>
      <c r="C441" s="208"/>
      <c r="D441" s="204" t="s">
        <v>173</v>
      </c>
      <c r="E441" s="209" t="s">
        <v>21</v>
      </c>
      <c r="F441" s="210" t="s">
        <v>174</v>
      </c>
      <c r="G441" s="208"/>
      <c r="H441" s="211" t="s">
        <v>21</v>
      </c>
      <c r="I441" s="212"/>
      <c r="J441" s="208"/>
      <c r="K441" s="208"/>
      <c r="L441" s="213"/>
      <c r="M441" s="214"/>
      <c r="N441" s="215"/>
      <c r="O441" s="215"/>
      <c r="P441" s="215"/>
      <c r="Q441" s="215"/>
      <c r="R441" s="215"/>
      <c r="S441" s="215"/>
      <c r="T441" s="216"/>
      <c r="AT441" s="217" t="s">
        <v>173</v>
      </c>
      <c r="AU441" s="217" t="s">
        <v>82</v>
      </c>
      <c r="AV441" s="11" t="s">
        <v>80</v>
      </c>
      <c r="AW441" s="11" t="s">
        <v>36</v>
      </c>
      <c r="AX441" s="11" t="s">
        <v>72</v>
      </c>
      <c r="AY441" s="217" t="s">
        <v>162</v>
      </c>
    </row>
    <row r="442" spans="2:65" s="11" customFormat="1">
      <c r="B442" s="207"/>
      <c r="C442" s="208"/>
      <c r="D442" s="204" t="s">
        <v>173</v>
      </c>
      <c r="E442" s="209" t="s">
        <v>21</v>
      </c>
      <c r="F442" s="210" t="s">
        <v>545</v>
      </c>
      <c r="G442" s="208"/>
      <c r="H442" s="211" t="s">
        <v>21</v>
      </c>
      <c r="I442" s="212"/>
      <c r="J442" s="208"/>
      <c r="K442" s="208"/>
      <c r="L442" s="213"/>
      <c r="M442" s="214"/>
      <c r="N442" s="215"/>
      <c r="O442" s="215"/>
      <c r="P442" s="215"/>
      <c r="Q442" s="215"/>
      <c r="R442" s="215"/>
      <c r="S442" s="215"/>
      <c r="T442" s="216"/>
      <c r="AT442" s="217" t="s">
        <v>173</v>
      </c>
      <c r="AU442" s="217" t="s">
        <v>82</v>
      </c>
      <c r="AV442" s="11" t="s">
        <v>80</v>
      </c>
      <c r="AW442" s="11" t="s">
        <v>36</v>
      </c>
      <c r="AX442" s="11" t="s">
        <v>72</v>
      </c>
      <c r="AY442" s="217" t="s">
        <v>162</v>
      </c>
    </row>
    <row r="443" spans="2:65" s="12" customFormat="1">
      <c r="B443" s="218"/>
      <c r="C443" s="219"/>
      <c r="D443" s="204" t="s">
        <v>173</v>
      </c>
      <c r="E443" s="220" t="s">
        <v>21</v>
      </c>
      <c r="F443" s="221" t="s">
        <v>203</v>
      </c>
      <c r="G443" s="219"/>
      <c r="H443" s="222">
        <v>20</v>
      </c>
      <c r="I443" s="223"/>
      <c r="J443" s="219"/>
      <c r="K443" s="219"/>
      <c r="L443" s="224"/>
      <c r="M443" s="225"/>
      <c r="N443" s="226"/>
      <c r="O443" s="226"/>
      <c r="P443" s="226"/>
      <c r="Q443" s="226"/>
      <c r="R443" s="226"/>
      <c r="S443" s="226"/>
      <c r="T443" s="227"/>
      <c r="AT443" s="228" t="s">
        <v>173</v>
      </c>
      <c r="AU443" s="228" t="s">
        <v>82</v>
      </c>
      <c r="AV443" s="12" t="s">
        <v>82</v>
      </c>
      <c r="AW443" s="12" t="s">
        <v>36</v>
      </c>
      <c r="AX443" s="12" t="s">
        <v>72</v>
      </c>
      <c r="AY443" s="228" t="s">
        <v>162</v>
      </c>
    </row>
    <row r="444" spans="2:65" s="13" customFormat="1">
      <c r="B444" s="229"/>
      <c r="C444" s="230"/>
      <c r="D444" s="204" t="s">
        <v>173</v>
      </c>
      <c r="E444" s="252" t="s">
        <v>21</v>
      </c>
      <c r="F444" s="253" t="s">
        <v>177</v>
      </c>
      <c r="G444" s="230"/>
      <c r="H444" s="254">
        <v>20</v>
      </c>
      <c r="I444" s="235"/>
      <c r="J444" s="230"/>
      <c r="K444" s="230"/>
      <c r="L444" s="236"/>
      <c r="M444" s="237"/>
      <c r="N444" s="238"/>
      <c r="O444" s="238"/>
      <c r="P444" s="238"/>
      <c r="Q444" s="238"/>
      <c r="R444" s="238"/>
      <c r="S444" s="238"/>
      <c r="T444" s="239"/>
      <c r="AT444" s="240" t="s">
        <v>173</v>
      </c>
      <c r="AU444" s="240" t="s">
        <v>82</v>
      </c>
      <c r="AV444" s="13" t="s">
        <v>169</v>
      </c>
      <c r="AW444" s="13" t="s">
        <v>36</v>
      </c>
      <c r="AX444" s="13" t="s">
        <v>80</v>
      </c>
      <c r="AY444" s="240" t="s">
        <v>162</v>
      </c>
    </row>
    <row r="445" spans="2:65" s="10" customFormat="1" ht="29.85" customHeight="1">
      <c r="B445" s="175"/>
      <c r="C445" s="176"/>
      <c r="D445" s="189" t="s">
        <v>71</v>
      </c>
      <c r="E445" s="190" t="s">
        <v>230</v>
      </c>
      <c r="F445" s="190" t="s">
        <v>546</v>
      </c>
      <c r="G445" s="176"/>
      <c r="H445" s="176"/>
      <c r="I445" s="179"/>
      <c r="J445" s="191">
        <f>BK445</f>
        <v>0</v>
      </c>
      <c r="K445" s="176"/>
      <c r="L445" s="181"/>
      <c r="M445" s="182"/>
      <c r="N445" s="183"/>
      <c r="O445" s="183"/>
      <c r="P445" s="184">
        <f>SUM(P446:P476)</f>
        <v>0</v>
      </c>
      <c r="Q445" s="183"/>
      <c r="R445" s="184">
        <f>SUM(R446:R476)</f>
        <v>5.5359999999999999E-2</v>
      </c>
      <c r="S445" s="183"/>
      <c r="T445" s="185">
        <f>SUM(T446:T476)</f>
        <v>394.44600000000003</v>
      </c>
      <c r="AR445" s="186" t="s">
        <v>80</v>
      </c>
      <c r="AT445" s="187" t="s">
        <v>71</v>
      </c>
      <c r="AU445" s="187" t="s">
        <v>80</v>
      </c>
      <c r="AY445" s="186" t="s">
        <v>162</v>
      </c>
      <c r="BK445" s="188">
        <f>SUM(BK446:BK476)</f>
        <v>0</v>
      </c>
    </row>
    <row r="446" spans="2:65" s="1" customFormat="1" ht="51.6" customHeight="1">
      <c r="B446" s="40"/>
      <c r="C446" s="192" t="s">
        <v>547</v>
      </c>
      <c r="D446" s="192" t="s">
        <v>164</v>
      </c>
      <c r="E446" s="193" t="s">
        <v>548</v>
      </c>
      <c r="F446" s="194" t="s">
        <v>549</v>
      </c>
      <c r="G446" s="195" t="s">
        <v>260</v>
      </c>
      <c r="H446" s="196">
        <v>66</v>
      </c>
      <c r="I446" s="197"/>
      <c r="J446" s="198">
        <f>ROUND(I446*H446,2)</f>
        <v>0</v>
      </c>
      <c r="K446" s="194" t="s">
        <v>168</v>
      </c>
      <c r="L446" s="60"/>
      <c r="M446" s="199" t="s">
        <v>21</v>
      </c>
      <c r="N446" s="200" t="s">
        <v>43</v>
      </c>
      <c r="O446" s="41"/>
      <c r="P446" s="201">
        <f>O446*H446</f>
        <v>0</v>
      </c>
      <c r="Q446" s="201">
        <v>0</v>
      </c>
      <c r="R446" s="201">
        <f>Q446*H446</f>
        <v>0</v>
      </c>
      <c r="S446" s="201">
        <v>0</v>
      </c>
      <c r="T446" s="202">
        <f>S446*H446</f>
        <v>0</v>
      </c>
      <c r="AR446" s="23" t="s">
        <v>169</v>
      </c>
      <c r="AT446" s="23" t="s">
        <v>164</v>
      </c>
      <c r="AU446" s="23" t="s">
        <v>82</v>
      </c>
      <c r="AY446" s="23" t="s">
        <v>162</v>
      </c>
      <c r="BE446" s="203">
        <f>IF(N446="základní",J446,0)</f>
        <v>0</v>
      </c>
      <c r="BF446" s="203">
        <f>IF(N446="snížená",J446,0)</f>
        <v>0</v>
      </c>
      <c r="BG446" s="203">
        <f>IF(N446="zákl. přenesená",J446,0)</f>
        <v>0</v>
      </c>
      <c r="BH446" s="203">
        <f>IF(N446="sníž. přenesená",J446,0)</f>
        <v>0</v>
      </c>
      <c r="BI446" s="203">
        <f>IF(N446="nulová",J446,0)</f>
        <v>0</v>
      </c>
      <c r="BJ446" s="23" t="s">
        <v>80</v>
      </c>
      <c r="BK446" s="203">
        <f>ROUND(I446*H446,2)</f>
        <v>0</v>
      </c>
      <c r="BL446" s="23" t="s">
        <v>169</v>
      </c>
      <c r="BM446" s="23" t="s">
        <v>550</v>
      </c>
    </row>
    <row r="447" spans="2:65" s="1" customFormat="1" ht="108">
      <c r="B447" s="40"/>
      <c r="C447" s="62"/>
      <c r="D447" s="204" t="s">
        <v>171</v>
      </c>
      <c r="E447" s="62"/>
      <c r="F447" s="205" t="s">
        <v>551</v>
      </c>
      <c r="G447" s="62"/>
      <c r="H447" s="62"/>
      <c r="I447" s="162"/>
      <c r="J447" s="62"/>
      <c r="K447" s="62"/>
      <c r="L447" s="60"/>
      <c r="M447" s="206"/>
      <c r="N447" s="41"/>
      <c r="O447" s="41"/>
      <c r="P447" s="41"/>
      <c r="Q447" s="41"/>
      <c r="R447" s="41"/>
      <c r="S447" s="41"/>
      <c r="T447" s="77"/>
      <c r="AT447" s="23" t="s">
        <v>171</v>
      </c>
      <c r="AU447" s="23" t="s">
        <v>82</v>
      </c>
    </row>
    <row r="448" spans="2:65" s="11" customFormat="1">
      <c r="B448" s="207"/>
      <c r="C448" s="208"/>
      <c r="D448" s="204" t="s">
        <v>173</v>
      </c>
      <c r="E448" s="209" t="s">
        <v>21</v>
      </c>
      <c r="F448" s="210" t="s">
        <v>174</v>
      </c>
      <c r="G448" s="208"/>
      <c r="H448" s="211" t="s">
        <v>21</v>
      </c>
      <c r="I448" s="212"/>
      <c r="J448" s="208"/>
      <c r="K448" s="208"/>
      <c r="L448" s="213"/>
      <c r="M448" s="214"/>
      <c r="N448" s="215"/>
      <c r="O448" s="215"/>
      <c r="P448" s="215"/>
      <c r="Q448" s="215"/>
      <c r="R448" s="215"/>
      <c r="S448" s="215"/>
      <c r="T448" s="216"/>
      <c r="AT448" s="217" t="s">
        <v>173</v>
      </c>
      <c r="AU448" s="217" t="s">
        <v>82</v>
      </c>
      <c r="AV448" s="11" t="s">
        <v>80</v>
      </c>
      <c r="AW448" s="11" t="s">
        <v>36</v>
      </c>
      <c r="AX448" s="11" t="s">
        <v>72</v>
      </c>
      <c r="AY448" s="217" t="s">
        <v>162</v>
      </c>
    </row>
    <row r="449" spans="2:65" s="11" customFormat="1">
      <c r="B449" s="207"/>
      <c r="C449" s="208"/>
      <c r="D449" s="204" t="s">
        <v>173</v>
      </c>
      <c r="E449" s="209" t="s">
        <v>21</v>
      </c>
      <c r="F449" s="210" t="s">
        <v>552</v>
      </c>
      <c r="G449" s="208"/>
      <c r="H449" s="211" t="s">
        <v>21</v>
      </c>
      <c r="I449" s="212"/>
      <c r="J449" s="208"/>
      <c r="K449" s="208"/>
      <c r="L449" s="213"/>
      <c r="M449" s="214"/>
      <c r="N449" s="215"/>
      <c r="O449" s="215"/>
      <c r="P449" s="215"/>
      <c r="Q449" s="215"/>
      <c r="R449" s="215"/>
      <c r="S449" s="215"/>
      <c r="T449" s="216"/>
      <c r="AT449" s="217" t="s">
        <v>173</v>
      </c>
      <c r="AU449" s="217" t="s">
        <v>82</v>
      </c>
      <c r="AV449" s="11" t="s">
        <v>80</v>
      </c>
      <c r="AW449" s="11" t="s">
        <v>36</v>
      </c>
      <c r="AX449" s="11" t="s">
        <v>72</v>
      </c>
      <c r="AY449" s="217" t="s">
        <v>162</v>
      </c>
    </row>
    <row r="450" spans="2:65" s="12" customFormat="1">
      <c r="B450" s="218"/>
      <c r="C450" s="219"/>
      <c r="D450" s="204" t="s">
        <v>173</v>
      </c>
      <c r="E450" s="220" t="s">
        <v>21</v>
      </c>
      <c r="F450" s="221" t="s">
        <v>553</v>
      </c>
      <c r="G450" s="219"/>
      <c r="H450" s="222">
        <v>66</v>
      </c>
      <c r="I450" s="223"/>
      <c r="J450" s="219"/>
      <c r="K450" s="219"/>
      <c r="L450" s="224"/>
      <c r="M450" s="225"/>
      <c r="N450" s="226"/>
      <c r="O450" s="226"/>
      <c r="P450" s="226"/>
      <c r="Q450" s="226"/>
      <c r="R450" s="226"/>
      <c r="S450" s="226"/>
      <c r="T450" s="227"/>
      <c r="AT450" s="228" t="s">
        <v>173</v>
      </c>
      <c r="AU450" s="228" t="s">
        <v>82</v>
      </c>
      <c r="AV450" s="12" t="s">
        <v>82</v>
      </c>
      <c r="AW450" s="12" t="s">
        <v>36</v>
      </c>
      <c r="AX450" s="12" t="s">
        <v>72</v>
      </c>
      <c r="AY450" s="228" t="s">
        <v>162</v>
      </c>
    </row>
    <row r="451" spans="2:65" s="13" customFormat="1">
      <c r="B451" s="229"/>
      <c r="C451" s="230"/>
      <c r="D451" s="231" t="s">
        <v>173</v>
      </c>
      <c r="E451" s="232" t="s">
        <v>21</v>
      </c>
      <c r="F451" s="233" t="s">
        <v>177</v>
      </c>
      <c r="G451" s="230"/>
      <c r="H451" s="234">
        <v>66</v>
      </c>
      <c r="I451" s="235"/>
      <c r="J451" s="230"/>
      <c r="K451" s="230"/>
      <c r="L451" s="236"/>
      <c r="M451" s="237"/>
      <c r="N451" s="238"/>
      <c r="O451" s="238"/>
      <c r="P451" s="238"/>
      <c r="Q451" s="238"/>
      <c r="R451" s="238"/>
      <c r="S451" s="238"/>
      <c r="T451" s="239"/>
      <c r="AT451" s="240" t="s">
        <v>173</v>
      </c>
      <c r="AU451" s="240" t="s">
        <v>82</v>
      </c>
      <c r="AV451" s="13" t="s">
        <v>169</v>
      </c>
      <c r="AW451" s="13" t="s">
        <v>36</v>
      </c>
      <c r="AX451" s="13" t="s">
        <v>80</v>
      </c>
      <c r="AY451" s="240" t="s">
        <v>162</v>
      </c>
    </row>
    <row r="452" spans="2:65" s="1" customFormat="1" ht="40.15" customHeight="1">
      <c r="B452" s="40"/>
      <c r="C452" s="192" t="s">
        <v>554</v>
      </c>
      <c r="D452" s="192" t="s">
        <v>164</v>
      </c>
      <c r="E452" s="193" t="s">
        <v>555</v>
      </c>
      <c r="F452" s="194" t="s">
        <v>556</v>
      </c>
      <c r="G452" s="195" t="s">
        <v>403</v>
      </c>
      <c r="H452" s="196">
        <v>5</v>
      </c>
      <c r="I452" s="197"/>
      <c r="J452" s="198">
        <f>ROUND(I452*H452,2)</f>
        <v>0</v>
      </c>
      <c r="K452" s="194" t="s">
        <v>168</v>
      </c>
      <c r="L452" s="60"/>
      <c r="M452" s="199" t="s">
        <v>21</v>
      </c>
      <c r="N452" s="200" t="s">
        <v>43</v>
      </c>
      <c r="O452" s="41"/>
      <c r="P452" s="201">
        <f>O452*H452</f>
        <v>0</v>
      </c>
      <c r="Q452" s="201">
        <v>5.7800000000000004E-3</v>
      </c>
      <c r="R452" s="201">
        <f>Q452*H452</f>
        <v>2.8900000000000002E-2</v>
      </c>
      <c r="S452" s="201">
        <v>0</v>
      </c>
      <c r="T452" s="202">
        <f>S452*H452</f>
        <v>0</v>
      </c>
      <c r="AR452" s="23" t="s">
        <v>169</v>
      </c>
      <c r="AT452" s="23" t="s">
        <v>164</v>
      </c>
      <c r="AU452" s="23" t="s">
        <v>82</v>
      </c>
      <c r="AY452" s="23" t="s">
        <v>162</v>
      </c>
      <c r="BE452" s="203">
        <f>IF(N452="základní",J452,0)</f>
        <v>0</v>
      </c>
      <c r="BF452" s="203">
        <f>IF(N452="snížená",J452,0)</f>
        <v>0</v>
      </c>
      <c r="BG452" s="203">
        <f>IF(N452="zákl. přenesená",J452,0)</f>
        <v>0</v>
      </c>
      <c r="BH452" s="203">
        <f>IF(N452="sníž. přenesená",J452,0)</f>
        <v>0</v>
      </c>
      <c r="BI452" s="203">
        <f>IF(N452="nulová",J452,0)</f>
        <v>0</v>
      </c>
      <c r="BJ452" s="23" t="s">
        <v>80</v>
      </c>
      <c r="BK452" s="203">
        <f>ROUND(I452*H452,2)</f>
        <v>0</v>
      </c>
      <c r="BL452" s="23" t="s">
        <v>169</v>
      </c>
      <c r="BM452" s="23" t="s">
        <v>557</v>
      </c>
    </row>
    <row r="453" spans="2:65" s="1" customFormat="1" ht="121.5">
      <c r="B453" s="40"/>
      <c r="C453" s="62"/>
      <c r="D453" s="204" t="s">
        <v>171</v>
      </c>
      <c r="E453" s="62"/>
      <c r="F453" s="205" t="s">
        <v>558</v>
      </c>
      <c r="G453" s="62"/>
      <c r="H453" s="62"/>
      <c r="I453" s="162"/>
      <c r="J453" s="62"/>
      <c r="K453" s="62"/>
      <c r="L453" s="60"/>
      <c r="M453" s="206"/>
      <c r="N453" s="41"/>
      <c r="O453" s="41"/>
      <c r="P453" s="41"/>
      <c r="Q453" s="41"/>
      <c r="R453" s="41"/>
      <c r="S453" s="41"/>
      <c r="T453" s="77"/>
      <c r="AT453" s="23" t="s">
        <v>171</v>
      </c>
      <c r="AU453" s="23" t="s">
        <v>82</v>
      </c>
    </row>
    <row r="454" spans="2:65" s="11" customFormat="1">
      <c r="B454" s="207"/>
      <c r="C454" s="208"/>
      <c r="D454" s="204" t="s">
        <v>173</v>
      </c>
      <c r="E454" s="209" t="s">
        <v>21</v>
      </c>
      <c r="F454" s="210" t="s">
        <v>559</v>
      </c>
      <c r="G454" s="208"/>
      <c r="H454" s="211" t="s">
        <v>21</v>
      </c>
      <c r="I454" s="212"/>
      <c r="J454" s="208"/>
      <c r="K454" s="208"/>
      <c r="L454" s="213"/>
      <c r="M454" s="214"/>
      <c r="N454" s="215"/>
      <c r="O454" s="215"/>
      <c r="P454" s="215"/>
      <c r="Q454" s="215"/>
      <c r="R454" s="215"/>
      <c r="S454" s="215"/>
      <c r="T454" s="216"/>
      <c r="AT454" s="217" t="s">
        <v>173</v>
      </c>
      <c r="AU454" s="217" t="s">
        <v>82</v>
      </c>
      <c r="AV454" s="11" t="s">
        <v>80</v>
      </c>
      <c r="AW454" s="11" t="s">
        <v>36</v>
      </c>
      <c r="AX454" s="11" t="s">
        <v>72</v>
      </c>
      <c r="AY454" s="217" t="s">
        <v>162</v>
      </c>
    </row>
    <row r="455" spans="2:65" s="12" customFormat="1">
      <c r="B455" s="218"/>
      <c r="C455" s="219"/>
      <c r="D455" s="204" t="s">
        <v>173</v>
      </c>
      <c r="E455" s="220" t="s">
        <v>21</v>
      </c>
      <c r="F455" s="221" t="s">
        <v>196</v>
      </c>
      <c r="G455" s="219"/>
      <c r="H455" s="222">
        <v>5</v>
      </c>
      <c r="I455" s="223"/>
      <c r="J455" s="219"/>
      <c r="K455" s="219"/>
      <c r="L455" s="224"/>
      <c r="M455" s="225"/>
      <c r="N455" s="226"/>
      <c r="O455" s="226"/>
      <c r="P455" s="226"/>
      <c r="Q455" s="226"/>
      <c r="R455" s="226"/>
      <c r="S455" s="226"/>
      <c r="T455" s="227"/>
      <c r="AT455" s="228" t="s">
        <v>173</v>
      </c>
      <c r="AU455" s="228" t="s">
        <v>82</v>
      </c>
      <c r="AV455" s="12" t="s">
        <v>82</v>
      </c>
      <c r="AW455" s="12" t="s">
        <v>36</v>
      </c>
      <c r="AX455" s="12" t="s">
        <v>72</v>
      </c>
      <c r="AY455" s="228" t="s">
        <v>162</v>
      </c>
    </row>
    <row r="456" spans="2:65" s="13" customFormat="1">
      <c r="B456" s="229"/>
      <c r="C456" s="230"/>
      <c r="D456" s="231" t="s">
        <v>173</v>
      </c>
      <c r="E456" s="232" t="s">
        <v>21</v>
      </c>
      <c r="F456" s="233" t="s">
        <v>177</v>
      </c>
      <c r="G456" s="230"/>
      <c r="H456" s="234">
        <v>5</v>
      </c>
      <c r="I456" s="235"/>
      <c r="J456" s="230"/>
      <c r="K456" s="230"/>
      <c r="L456" s="236"/>
      <c r="M456" s="237"/>
      <c r="N456" s="238"/>
      <c r="O456" s="238"/>
      <c r="P456" s="238"/>
      <c r="Q456" s="238"/>
      <c r="R456" s="238"/>
      <c r="S456" s="238"/>
      <c r="T456" s="239"/>
      <c r="AT456" s="240" t="s">
        <v>173</v>
      </c>
      <c r="AU456" s="240" t="s">
        <v>82</v>
      </c>
      <c r="AV456" s="13" t="s">
        <v>169</v>
      </c>
      <c r="AW456" s="13" t="s">
        <v>36</v>
      </c>
      <c r="AX456" s="13" t="s">
        <v>80</v>
      </c>
      <c r="AY456" s="240" t="s">
        <v>162</v>
      </c>
    </row>
    <row r="457" spans="2:65" s="1" customFormat="1" ht="40.15" customHeight="1">
      <c r="B457" s="40"/>
      <c r="C457" s="192" t="s">
        <v>417</v>
      </c>
      <c r="D457" s="192" t="s">
        <v>164</v>
      </c>
      <c r="E457" s="193" t="s">
        <v>560</v>
      </c>
      <c r="F457" s="194" t="s">
        <v>561</v>
      </c>
      <c r="G457" s="195" t="s">
        <v>167</v>
      </c>
      <c r="H457" s="196">
        <v>18</v>
      </c>
      <c r="I457" s="197"/>
      <c r="J457" s="198">
        <f>ROUND(I457*H457,2)</f>
        <v>0</v>
      </c>
      <c r="K457" s="194" t="s">
        <v>168</v>
      </c>
      <c r="L457" s="60"/>
      <c r="M457" s="199" t="s">
        <v>21</v>
      </c>
      <c r="N457" s="200" t="s">
        <v>43</v>
      </c>
      <c r="O457" s="41"/>
      <c r="P457" s="201">
        <f>O457*H457</f>
        <v>0</v>
      </c>
      <c r="Q457" s="201">
        <v>1.47E-3</v>
      </c>
      <c r="R457" s="201">
        <f>Q457*H457</f>
        <v>2.6459999999999997E-2</v>
      </c>
      <c r="S457" s="201">
        <v>2.4470000000000001</v>
      </c>
      <c r="T457" s="202">
        <f>S457*H457</f>
        <v>44.045999999999999</v>
      </c>
      <c r="AR457" s="23" t="s">
        <v>169</v>
      </c>
      <c r="AT457" s="23" t="s">
        <v>164</v>
      </c>
      <c r="AU457" s="23" t="s">
        <v>82</v>
      </c>
      <c r="AY457" s="23" t="s">
        <v>162</v>
      </c>
      <c r="BE457" s="203">
        <f>IF(N457="základní",J457,0)</f>
        <v>0</v>
      </c>
      <c r="BF457" s="203">
        <f>IF(N457="snížená",J457,0)</f>
        <v>0</v>
      </c>
      <c r="BG457" s="203">
        <f>IF(N457="zákl. přenesená",J457,0)</f>
        <v>0</v>
      </c>
      <c r="BH457" s="203">
        <f>IF(N457="sníž. přenesená",J457,0)</f>
        <v>0</v>
      </c>
      <c r="BI457" s="203">
        <f>IF(N457="nulová",J457,0)</f>
        <v>0</v>
      </c>
      <c r="BJ457" s="23" t="s">
        <v>80</v>
      </c>
      <c r="BK457" s="203">
        <f>ROUND(I457*H457,2)</f>
        <v>0</v>
      </c>
      <c r="BL457" s="23" t="s">
        <v>169</v>
      </c>
      <c r="BM457" s="23" t="s">
        <v>562</v>
      </c>
    </row>
    <row r="458" spans="2:65" s="1" customFormat="1" ht="409.5">
      <c r="B458" s="40"/>
      <c r="C458" s="62"/>
      <c r="D458" s="204" t="s">
        <v>171</v>
      </c>
      <c r="E458" s="62"/>
      <c r="F458" s="205" t="s">
        <v>563</v>
      </c>
      <c r="G458" s="62"/>
      <c r="H458" s="62"/>
      <c r="I458" s="162"/>
      <c r="J458" s="62"/>
      <c r="K458" s="62"/>
      <c r="L458" s="60"/>
      <c r="M458" s="206"/>
      <c r="N458" s="41"/>
      <c r="O458" s="41"/>
      <c r="P458" s="41"/>
      <c r="Q458" s="41"/>
      <c r="R458" s="41"/>
      <c r="S458" s="41"/>
      <c r="T458" s="77"/>
      <c r="AT458" s="23" t="s">
        <v>171</v>
      </c>
      <c r="AU458" s="23" t="s">
        <v>82</v>
      </c>
    </row>
    <row r="459" spans="2:65" s="11" customFormat="1">
      <c r="B459" s="207"/>
      <c r="C459" s="208"/>
      <c r="D459" s="204" t="s">
        <v>173</v>
      </c>
      <c r="E459" s="209" t="s">
        <v>21</v>
      </c>
      <c r="F459" s="210" t="s">
        <v>174</v>
      </c>
      <c r="G459" s="208"/>
      <c r="H459" s="211" t="s">
        <v>21</v>
      </c>
      <c r="I459" s="212"/>
      <c r="J459" s="208"/>
      <c r="K459" s="208"/>
      <c r="L459" s="213"/>
      <c r="M459" s="214"/>
      <c r="N459" s="215"/>
      <c r="O459" s="215"/>
      <c r="P459" s="215"/>
      <c r="Q459" s="215"/>
      <c r="R459" s="215"/>
      <c r="S459" s="215"/>
      <c r="T459" s="216"/>
      <c r="AT459" s="217" t="s">
        <v>173</v>
      </c>
      <c r="AU459" s="217" t="s">
        <v>82</v>
      </c>
      <c r="AV459" s="11" t="s">
        <v>80</v>
      </c>
      <c r="AW459" s="11" t="s">
        <v>36</v>
      </c>
      <c r="AX459" s="11" t="s">
        <v>72</v>
      </c>
      <c r="AY459" s="217" t="s">
        <v>162</v>
      </c>
    </row>
    <row r="460" spans="2:65" s="11" customFormat="1">
      <c r="B460" s="207"/>
      <c r="C460" s="208"/>
      <c r="D460" s="204" t="s">
        <v>173</v>
      </c>
      <c r="E460" s="209" t="s">
        <v>21</v>
      </c>
      <c r="F460" s="210" t="s">
        <v>564</v>
      </c>
      <c r="G460" s="208"/>
      <c r="H460" s="211" t="s">
        <v>21</v>
      </c>
      <c r="I460" s="212"/>
      <c r="J460" s="208"/>
      <c r="K460" s="208"/>
      <c r="L460" s="213"/>
      <c r="M460" s="214"/>
      <c r="N460" s="215"/>
      <c r="O460" s="215"/>
      <c r="P460" s="215"/>
      <c r="Q460" s="215"/>
      <c r="R460" s="215"/>
      <c r="S460" s="215"/>
      <c r="T460" s="216"/>
      <c r="AT460" s="217" t="s">
        <v>173</v>
      </c>
      <c r="AU460" s="217" t="s">
        <v>82</v>
      </c>
      <c r="AV460" s="11" t="s">
        <v>80</v>
      </c>
      <c r="AW460" s="11" t="s">
        <v>36</v>
      </c>
      <c r="AX460" s="11" t="s">
        <v>72</v>
      </c>
      <c r="AY460" s="217" t="s">
        <v>162</v>
      </c>
    </row>
    <row r="461" spans="2:65" s="12" customFormat="1">
      <c r="B461" s="218"/>
      <c r="C461" s="219"/>
      <c r="D461" s="204" t="s">
        <v>173</v>
      </c>
      <c r="E461" s="220" t="s">
        <v>21</v>
      </c>
      <c r="F461" s="221" t="s">
        <v>283</v>
      </c>
      <c r="G461" s="219"/>
      <c r="H461" s="222">
        <v>18</v>
      </c>
      <c r="I461" s="223"/>
      <c r="J461" s="219"/>
      <c r="K461" s="219"/>
      <c r="L461" s="224"/>
      <c r="M461" s="225"/>
      <c r="N461" s="226"/>
      <c r="O461" s="226"/>
      <c r="P461" s="226"/>
      <c r="Q461" s="226"/>
      <c r="R461" s="226"/>
      <c r="S461" s="226"/>
      <c r="T461" s="227"/>
      <c r="AT461" s="228" t="s">
        <v>173</v>
      </c>
      <c r="AU461" s="228" t="s">
        <v>82</v>
      </c>
      <c r="AV461" s="12" t="s">
        <v>82</v>
      </c>
      <c r="AW461" s="12" t="s">
        <v>36</v>
      </c>
      <c r="AX461" s="12" t="s">
        <v>72</v>
      </c>
      <c r="AY461" s="228" t="s">
        <v>162</v>
      </c>
    </row>
    <row r="462" spans="2:65" s="13" customFormat="1">
      <c r="B462" s="229"/>
      <c r="C462" s="230"/>
      <c r="D462" s="231" t="s">
        <v>173</v>
      </c>
      <c r="E462" s="232" t="s">
        <v>21</v>
      </c>
      <c r="F462" s="233" t="s">
        <v>177</v>
      </c>
      <c r="G462" s="230"/>
      <c r="H462" s="234">
        <v>18</v>
      </c>
      <c r="I462" s="235"/>
      <c r="J462" s="230"/>
      <c r="K462" s="230"/>
      <c r="L462" s="236"/>
      <c r="M462" s="237"/>
      <c r="N462" s="238"/>
      <c r="O462" s="238"/>
      <c r="P462" s="238"/>
      <c r="Q462" s="238"/>
      <c r="R462" s="238"/>
      <c r="S462" s="238"/>
      <c r="T462" s="239"/>
      <c r="AT462" s="240" t="s">
        <v>173</v>
      </c>
      <c r="AU462" s="240" t="s">
        <v>82</v>
      </c>
      <c r="AV462" s="13" t="s">
        <v>169</v>
      </c>
      <c r="AW462" s="13" t="s">
        <v>36</v>
      </c>
      <c r="AX462" s="13" t="s">
        <v>80</v>
      </c>
      <c r="AY462" s="240" t="s">
        <v>162</v>
      </c>
    </row>
    <row r="463" spans="2:65" s="1" customFormat="1" ht="40.15" customHeight="1">
      <c r="B463" s="40"/>
      <c r="C463" s="192" t="s">
        <v>535</v>
      </c>
      <c r="D463" s="192" t="s">
        <v>164</v>
      </c>
      <c r="E463" s="193" t="s">
        <v>565</v>
      </c>
      <c r="F463" s="194" t="s">
        <v>566</v>
      </c>
      <c r="G463" s="195" t="s">
        <v>167</v>
      </c>
      <c r="H463" s="196">
        <v>15</v>
      </c>
      <c r="I463" s="197"/>
      <c r="J463" s="198">
        <f>ROUND(I463*H463,2)</f>
        <v>0</v>
      </c>
      <c r="K463" s="194" t="s">
        <v>168</v>
      </c>
      <c r="L463" s="60"/>
      <c r="M463" s="199" t="s">
        <v>21</v>
      </c>
      <c r="N463" s="200" t="s">
        <v>43</v>
      </c>
      <c r="O463" s="41"/>
      <c r="P463" s="201">
        <f>O463*H463</f>
        <v>0</v>
      </c>
      <c r="Q463" s="201">
        <v>0</v>
      </c>
      <c r="R463" s="201">
        <f>Q463*H463</f>
        <v>0</v>
      </c>
      <c r="S463" s="201">
        <v>2.65</v>
      </c>
      <c r="T463" s="202">
        <f>S463*H463</f>
        <v>39.75</v>
      </c>
      <c r="AR463" s="23" t="s">
        <v>169</v>
      </c>
      <c r="AT463" s="23" t="s">
        <v>164</v>
      </c>
      <c r="AU463" s="23" t="s">
        <v>82</v>
      </c>
      <c r="AY463" s="23" t="s">
        <v>162</v>
      </c>
      <c r="BE463" s="203">
        <f>IF(N463="základní",J463,0)</f>
        <v>0</v>
      </c>
      <c r="BF463" s="203">
        <f>IF(N463="snížená",J463,0)</f>
        <v>0</v>
      </c>
      <c r="BG463" s="203">
        <f>IF(N463="zákl. přenesená",J463,0)</f>
        <v>0</v>
      </c>
      <c r="BH463" s="203">
        <f>IF(N463="sníž. přenesená",J463,0)</f>
        <v>0</v>
      </c>
      <c r="BI463" s="203">
        <f>IF(N463="nulová",J463,0)</f>
        <v>0</v>
      </c>
      <c r="BJ463" s="23" t="s">
        <v>80</v>
      </c>
      <c r="BK463" s="203">
        <f>ROUND(I463*H463,2)</f>
        <v>0</v>
      </c>
      <c r="BL463" s="23" t="s">
        <v>169</v>
      </c>
      <c r="BM463" s="23" t="s">
        <v>567</v>
      </c>
    </row>
    <row r="464" spans="2:65" s="1" customFormat="1" ht="409.5">
      <c r="B464" s="40"/>
      <c r="C464" s="62"/>
      <c r="D464" s="204" t="s">
        <v>171</v>
      </c>
      <c r="E464" s="62"/>
      <c r="F464" s="205" t="s">
        <v>563</v>
      </c>
      <c r="G464" s="62"/>
      <c r="H464" s="62"/>
      <c r="I464" s="162"/>
      <c r="J464" s="62"/>
      <c r="K464" s="62"/>
      <c r="L464" s="60"/>
      <c r="M464" s="206"/>
      <c r="N464" s="41"/>
      <c r="O464" s="41"/>
      <c r="P464" s="41"/>
      <c r="Q464" s="41"/>
      <c r="R464" s="41"/>
      <c r="S464" s="41"/>
      <c r="T464" s="77"/>
      <c r="AT464" s="23" t="s">
        <v>171</v>
      </c>
      <c r="AU464" s="23" t="s">
        <v>82</v>
      </c>
    </row>
    <row r="465" spans="2:65" s="11" customFormat="1">
      <c r="B465" s="207"/>
      <c r="C465" s="208"/>
      <c r="D465" s="204" t="s">
        <v>173</v>
      </c>
      <c r="E465" s="209" t="s">
        <v>21</v>
      </c>
      <c r="F465" s="210" t="s">
        <v>174</v>
      </c>
      <c r="G465" s="208"/>
      <c r="H465" s="211" t="s">
        <v>21</v>
      </c>
      <c r="I465" s="212"/>
      <c r="J465" s="208"/>
      <c r="K465" s="208"/>
      <c r="L465" s="213"/>
      <c r="M465" s="214"/>
      <c r="N465" s="215"/>
      <c r="O465" s="215"/>
      <c r="P465" s="215"/>
      <c r="Q465" s="215"/>
      <c r="R465" s="215"/>
      <c r="S465" s="215"/>
      <c r="T465" s="216"/>
      <c r="AT465" s="217" t="s">
        <v>173</v>
      </c>
      <c r="AU465" s="217" t="s">
        <v>82</v>
      </c>
      <c r="AV465" s="11" t="s">
        <v>80</v>
      </c>
      <c r="AW465" s="11" t="s">
        <v>36</v>
      </c>
      <c r="AX465" s="11" t="s">
        <v>72</v>
      </c>
      <c r="AY465" s="217" t="s">
        <v>162</v>
      </c>
    </row>
    <row r="466" spans="2:65" s="11" customFormat="1">
      <c r="B466" s="207"/>
      <c r="C466" s="208"/>
      <c r="D466" s="204" t="s">
        <v>173</v>
      </c>
      <c r="E466" s="209" t="s">
        <v>21</v>
      </c>
      <c r="F466" s="210" t="s">
        <v>568</v>
      </c>
      <c r="G466" s="208"/>
      <c r="H466" s="211" t="s">
        <v>21</v>
      </c>
      <c r="I466" s="212"/>
      <c r="J466" s="208"/>
      <c r="K466" s="208"/>
      <c r="L466" s="213"/>
      <c r="M466" s="214"/>
      <c r="N466" s="215"/>
      <c r="O466" s="215"/>
      <c r="P466" s="215"/>
      <c r="Q466" s="215"/>
      <c r="R466" s="215"/>
      <c r="S466" s="215"/>
      <c r="T466" s="216"/>
      <c r="AT466" s="217" t="s">
        <v>173</v>
      </c>
      <c r="AU466" s="217" t="s">
        <v>82</v>
      </c>
      <c r="AV466" s="11" t="s">
        <v>80</v>
      </c>
      <c r="AW466" s="11" t="s">
        <v>36</v>
      </c>
      <c r="AX466" s="11" t="s">
        <v>72</v>
      </c>
      <c r="AY466" s="217" t="s">
        <v>162</v>
      </c>
    </row>
    <row r="467" spans="2:65" s="12" customFormat="1">
      <c r="B467" s="218"/>
      <c r="C467" s="219"/>
      <c r="D467" s="204" t="s">
        <v>173</v>
      </c>
      <c r="E467" s="220" t="s">
        <v>21</v>
      </c>
      <c r="F467" s="221" t="s">
        <v>10</v>
      </c>
      <c r="G467" s="219"/>
      <c r="H467" s="222">
        <v>15</v>
      </c>
      <c r="I467" s="223"/>
      <c r="J467" s="219"/>
      <c r="K467" s="219"/>
      <c r="L467" s="224"/>
      <c r="M467" s="225"/>
      <c r="N467" s="226"/>
      <c r="O467" s="226"/>
      <c r="P467" s="226"/>
      <c r="Q467" s="226"/>
      <c r="R467" s="226"/>
      <c r="S467" s="226"/>
      <c r="T467" s="227"/>
      <c r="AT467" s="228" t="s">
        <v>173</v>
      </c>
      <c r="AU467" s="228" t="s">
        <v>82</v>
      </c>
      <c r="AV467" s="12" t="s">
        <v>82</v>
      </c>
      <c r="AW467" s="12" t="s">
        <v>36</v>
      </c>
      <c r="AX467" s="12" t="s">
        <v>72</v>
      </c>
      <c r="AY467" s="228" t="s">
        <v>162</v>
      </c>
    </row>
    <row r="468" spans="2:65" s="13" customFormat="1">
      <c r="B468" s="229"/>
      <c r="C468" s="230"/>
      <c r="D468" s="231" t="s">
        <v>173</v>
      </c>
      <c r="E468" s="232" t="s">
        <v>21</v>
      </c>
      <c r="F468" s="233" t="s">
        <v>177</v>
      </c>
      <c r="G468" s="230"/>
      <c r="H468" s="234">
        <v>15</v>
      </c>
      <c r="I468" s="235"/>
      <c r="J468" s="230"/>
      <c r="K468" s="230"/>
      <c r="L468" s="236"/>
      <c r="M468" s="237"/>
      <c r="N468" s="238"/>
      <c r="O468" s="238"/>
      <c r="P468" s="238"/>
      <c r="Q468" s="238"/>
      <c r="R468" s="238"/>
      <c r="S468" s="238"/>
      <c r="T468" s="239"/>
      <c r="AT468" s="240" t="s">
        <v>173</v>
      </c>
      <c r="AU468" s="240" t="s">
        <v>82</v>
      </c>
      <c r="AV468" s="13" t="s">
        <v>169</v>
      </c>
      <c r="AW468" s="13" t="s">
        <v>36</v>
      </c>
      <c r="AX468" s="13" t="s">
        <v>80</v>
      </c>
      <c r="AY468" s="240" t="s">
        <v>162</v>
      </c>
    </row>
    <row r="469" spans="2:65" s="1" customFormat="1" ht="40.15" customHeight="1">
      <c r="B469" s="40"/>
      <c r="C469" s="192" t="s">
        <v>569</v>
      </c>
      <c r="D469" s="192" t="s">
        <v>164</v>
      </c>
      <c r="E469" s="193" t="s">
        <v>570</v>
      </c>
      <c r="F469" s="194" t="s">
        <v>571</v>
      </c>
      <c r="G469" s="195" t="s">
        <v>167</v>
      </c>
      <c r="H469" s="196">
        <v>109</v>
      </c>
      <c r="I469" s="197"/>
      <c r="J469" s="198">
        <f>ROUND(I469*H469,2)</f>
        <v>0</v>
      </c>
      <c r="K469" s="194" t="s">
        <v>168</v>
      </c>
      <c r="L469" s="60"/>
      <c r="M469" s="199" t="s">
        <v>21</v>
      </c>
      <c r="N469" s="200" t="s">
        <v>43</v>
      </c>
      <c r="O469" s="41"/>
      <c r="P469" s="201">
        <f>O469*H469</f>
        <v>0</v>
      </c>
      <c r="Q469" s="201">
        <v>0</v>
      </c>
      <c r="R469" s="201">
        <f>Q469*H469</f>
        <v>0</v>
      </c>
      <c r="S469" s="201">
        <v>2.85</v>
      </c>
      <c r="T469" s="202">
        <f>S469*H469</f>
        <v>310.65000000000003</v>
      </c>
      <c r="AR469" s="23" t="s">
        <v>169</v>
      </c>
      <c r="AT469" s="23" t="s">
        <v>164</v>
      </c>
      <c r="AU469" s="23" t="s">
        <v>82</v>
      </c>
      <c r="AY469" s="23" t="s">
        <v>162</v>
      </c>
      <c r="BE469" s="203">
        <f>IF(N469="základní",J469,0)</f>
        <v>0</v>
      </c>
      <c r="BF469" s="203">
        <f>IF(N469="snížená",J469,0)</f>
        <v>0</v>
      </c>
      <c r="BG469" s="203">
        <f>IF(N469="zákl. přenesená",J469,0)</f>
        <v>0</v>
      </c>
      <c r="BH469" s="203">
        <f>IF(N469="sníž. přenesená",J469,0)</f>
        <v>0</v>
      </c>
      <c r="BI469" s="203">
        <f>IF(N469="nulová",J469,0)</f>
        <v>0</v>
      </c>
      <c r="BJ469" s="23" t="s">
        <v>80</v>
      </c>
      <c r="BK469" s="203">
        <f>ROUND(I469*H469,2)</f>
        <v>0</v>
      </c>
      <c r="BL469" s="23" t="s">
        <v>169</v>
      </c>
      <c r="BM469" s="23" t="s">
        <v>572</v>
      </c>
    </row>
    <row r="470" spans="2:65" s="1" customFormat="1" ht="409.5">
      <c r="B470" s="40"/>
      <c r="C470" s="62"/>
      <c r="D470" s="204" t="s">
        <v>171</v>
      </c>
      <c r="E470" s="62"/>
      <c r="F470" s="205" t="s">
        <v>563</v>
      </c>
      <c r="G470" s="62"/>
      <c r="H470" s="62"/>
      <c r="I470" s="162"/>
      <c r="J470" s="62"/>
      <c r="K470" s="62"/>
      <c r="L470" s="60"/>
      <c r="M470" s="206"/>
      <c r="N470" s="41"/>
      <c r="O470" s="41"/>
      <c r="P470" s="41"/>
      <c r="Q470" s="41"/>
      <c r="R470" s="41"/>
      <c r="S470" s="41"/>
      <c r="T470" s="77"/>
      <c r="AT470" s="23" t="s">
        <v>171</v>
      </c>
      <c r="AU470" s="23" t="s">
        <v>82</v>
      </c>
    </row>
    <row r="471" spans="2:65" s="11" customFormat="1">
      <c r="B471" s="207"/>
      <c r="C471" s="208"/>
      <c r="D471" s="204" t="s">
        <v>173</v>
      </c>
      <c r="E471" s="209" t="s">
        <v>21</v>
      </c>
      <c r="F471" s="210" t="s">
        <v>174</v>
      </c>
      <c r="G471" s="208"/>
      <c r="H471" s="211" t="s">
        <v>21</v>
      </c>
      <c r="I471" s="212"/>
      <c r="J471" s="208"/>
      <c r="K471" s="208"/>
      <c r="L471" s="213"/>
      <c r="M471" s="214"/>
      <c r="N471" s="215"/>
      <c r="O471" s="215"/>
      <c r="P471" s="215"/>
      <c r="Q471" s="215"/>
      <c r="R471" s="215"/>
      <c r="S471" s="215"/>
      <c r="T471" s="216"/>
      <c r="AT471" s="217" t="s">
        <v>173</v>
      </c>
      <c r="AU471" s="217" t="s">
        <v>82</v>
      </c>
      <c r="AV471" s="11" t="s">
        <v>80</v>
      </c>
      <c r="AW471" s="11" t="s">
        <v>36</v>
      </c>
      <c r="AX471" s="11" t="s">
        <v>72</v>
      </c>
      <c r="AY471" s="217" t="s">
        <v>162</v>
      </c>
    </row>
    <row r="472" spans="2:65" s="11" customFormat="1">
      <c r="B472" s="207"/>
      <c r="C472" s="208"/>
      <c r="D472" s="204" t="s">
        <v>173</v>
      </c>
      <c r="E472" s="209" t="s">
        <v>21</v>
      </c>
      <c r="F472" s="210" t="s">
        <v>573</v>
      </c>
      <c r="G472" s="208"/>
      <c r="H472" s="211" t="s">
        <v>21</v>
      </c>
      <c r="I472" s="212"/>
      <c r="J472" s="208"/>
      <c r="K472" s="208"/>
      <c r="L472" s="213"/>
      <c r="M472" s="214"/>
      <c r="N472" s="215"/>
      <c r="O472" s="215"/>
      <c r="P472" s="215"/>
      <c r="Q472" s="215"/>
      <c r="R472" s="215"/>
      <c r="S472" s="215"/>
      <c r="T472" s="216"/>
      <c r="AT472" s="217" t="s">
        <v>173</v>
      </c>
      <c r="AU472" s="217" t="s">
        <v>82</v>
      </c>
      <c r="AV472" s="11" t="s">
        <v>80</v>
      </c>
      <c r="AW472" s="11" t="s">
        <v>36</v>
      </c>
      <c r="AX472" s="11" t="s">
        <v>72</v>
      </c>
      <c r="AY472" s="217" t="s">
        <v>162</v>
      </c>
    </row>
    <row r="473" spans="2:65" s="12" customFormat="1">
      <c r="B473" s="218"/>
      <c r="C473" s="219"/>
      <c r="D473" s="204" t="s">
        <v>173</v>
      </c>
      <c r="E473" s="220" t="s">
        <v>21</v>
      </c>
      <c r="F473" s="221" t="s">
        <v>574</v>
      </c>
      <c r="G473" s="219"/>
      <c r="H473" s="222">
        <v>81</v>
      </c>
      <c r="I473" s="223"/>
      <c r="J473" s="219"/>
      <c r="K473" s="219"/>
      <c r="L473" s="224"/>
      <c r="M473" s="225"/>
      <c r="N473" s="226"/>
      <c r="O473" s="226"/>
      <c r="P473" s="226"/>
      <c r="Q473" s="226"/>
      <c r="R473" s="226"/>
      <c r="S473" s="226"/>
      <c r="T473" s="227"/>
      <c r="AT473" s="228" t="s">
        <v>173</v>
      </c>
      <c r="AU473" s="228" t="s">
        <v>82</v>
      </c>
      <c r="AV473" s="12" t="s">
        <v>82</v>
      </c>
      <c r="AW473" s="12" t="s">
        <v>36</v>
      </c>
      <c r="AX473" s="12" t="s">
        <v>72</v>
      </c>
      <c r="AY473" s="228" t="s">
        <v>162</v>
      </c>
    </row>
    <row r="474" spans="2:65" s="11" customFormat="1">
      <c r="B474" s="207"/>
      <c r="C474" s="208"/>
      <c r="D474" s="204" t="s">
        <v>173</v>
      </c>
      <c r="E474" s="209" t="s">
        <v>21</v>
      </c>
      <c r="F474" s="210" t="s">
        <v>575</v>
      </c>
      <c r="G474" s="208"/>
      <c r="H474" s="211" t="s">
        <v>21</v>
      </c>
      <c r="I474" s="212"/>
      <c r="J474" s="208"/>
      <c r="K474" s="208"/>
      <c r="L474" s="213"/>
      <c r="M474" s="214"/>
      <c r="N474" s="215"/>
      <c r="O474" s="215"/>
      <c r="P474" s="215"/>
      <c r="Q474" s="215"/>
      <c r="R474" s="215"/>
      <c r="S474" s="215"/>
      <c r="T474" s="216"/>
      <c r="AT474" s="217" t="s">
        <v>173</v>
      </c>
      <c r="AU474" s="217" t="s">
        <v>82</v>
      </c>
      <c r="AV474" s="11" t="s">
        <v>80</v>
      </c>
      <c r="AW474" s="11" t="s">
        <v>36</v>
      </c>
      <c r="AX474" s="11" t="s">
        <v>72</v>
      </c>
      <c r="AY474" s="217" t="s">
        <v>162</v>
      </c>
    </row>
    <row r="475" spans="2:65" s="12" customFormat="1">
      <c r="B475" s="218"/>
      <c r="C475" s="219"/>
      <c r="D475" s="204" t="s">
        <v>173</v>
      </c>
      <c r="E475" s="220" t="s">
        <v>21</v>
      </c>
      <c r="F475" s="221" t="s">
        <v>348</v>
      </c>
      <c r="G475" s="219"/>
      <c r="H475" s="222">
        <v>28</v>
      </c>
      <c r="I475" s="223"/>
      <c r="J475" s="219"/>
      <c r="K475" s="219"/>
      <c r="L475" s="224"/>
      <c r="M475" s="225"/>
      <c r="N475" s="226"/>
      <c r="O475" s="226"/>
      <c r="P475" s="226"/>
      <c r="Q475" s="226"/>
      <c r="R475" s="226"/>
      <c r="S475" s="226"/>
      <c r="T475" s="227"/>
      <c r="AT475" s="228" t="s">
        <v>173</v>
      </c>
      <c r="AU475" s="228" t="s">
        <v>82</v>
      </c>
      <c r="AV475" s="12" t="s">
        <v>82</v>
      </c>
      <c r="AW475" s="12" t="s">
        <v>36</v>
      </c>
      <c r="AX475" s="12" t="s">
        <v>72</v>
      </c>
      <c r="AY475" s="228" t="s">
        <v>162</v>
      </c>
    </row>
    <row r="476" spans="2:65" s="13" customFormat="1">
      <c r="B476" s="229"/>
      <c r="C476" s="230"/>
      <c r="D476" s="204" t="s">
        <v>173</v>
      </c>
      <c r="E476" s="252" t="s">
        <v>21</v>
      </c>
      <c r="F476" s="253" t="s">
        <v>177</v>
      </c>
      <c r="G476" s="230"/>
      <c r="H476" s="254">
        <v>109</v>
      </c>
      <c r="I476" s="235"/>
      <c r="J476" s="230"/>
      <c r="K476" s="230"/>
      <c r="L476" s="236"/>
      <c r="M476" s="237"/>
      <c r="N476" s="238"/>
      <c r="O476" s="238"/>
      <c r="P476" s="238"/>
      <c r="Q476" s="238"/>
      <c r="R476" s="238"/>
      <c r="S476" s="238"/>
      <c r="T476" s="239"/>
      <c r="AT476" s="240" t="s">
        <v>173</v>
      </c>
      <c r="AU476" s="240" t="s">
        <v>82</v>
      </c>
      <c r="AV476" s="13" t="s">
        <v>169</v>
      </c>
      <c r="AW476" s="13" t="s">
        <v>36</v>
      </c>
      <c r="AX476" s="13" t="s">
        <v>80</v>
      </c>
      <c r="AY476" s="240" t="s">
        <v>162</v>
      </c>
    </row>
    <row r="477" spans="2:65" s="10" customFormat="1" ht="29.85" customHeight="1">
      <c r="B477" s="175"/>
      <c r="C477" s="176"/>
      <c r="D477" s="189" t="s">
        <v>71</v>
      </c>
      <c r="E477" s="190" t="s">
        <v>576</v>
      </c>
      <c r="F477" s="190" t="s">
        <v>577</v>
      </c>
      <c r="G477" s="176"/>
      <c r="H477" s="176"/>
      <c r="I477" s="179"/>
      <c r="J477" s="191">
        <f>BK477</f>
        <v>0</v>
      </c>
      <c r="K477" s="176"/>
      <c r="L477" s="181"/>
      <c r="M477" s="182"/>
      <c r="N477" s="183"/>
      <c r="O477" s="183"/>
      <c r="P477" s="184">
        <f>SUM(P478:P513)</f>
        <v>0</v>
      </c>
      <c r="Q477" s="183"/>
      <c r="R477" s="184">
        <f>SUM(R478:R513)</f>
        <v>0</v>
      </c>
      <c r="S477" s="183"/>
      <c r="T477" s="185">
        <f>SUM(T478:T513)</f>
        <v>0</v>
      </c>
      <c r="AR477" s="186" t="s">
        <v>80</v>
      </c>
      <c r="AT477" s="187" t="s">
        <v>71</v>
      </c>
      <c r="AU477" s="187" t="s">
        <v>80</v>
      </c>
      <c r="AY477" s="186" t="s">
        <v>162</v>
      </c>
      <c r="BK477" s="188">
        <f>SUM(BK478:BK513)</f>
        <v>0</v>
      </c>
    </row>
    <row r="478" spans="2:65" s="1" customFormat="1" ht="20.45" customHeight="1">
      <c r="B478" s="40"/>
      <c r="C478" s="192" t="s">
        <v>578</v>
      </c>
      <c r="D478" s="192" t="s">
        <v>164</v>
      </c>
      <c r="E478" s="193" t="s">
        <v>579</v>
      </c>
      <c r="F478" s="194" t="s">
        <v>580</v>
      </c>
      <c r="G478" s="195" t="s">
        <v>357</v>
      </c>
      <c r="H478" s="196">
        <v>83.796000000000006</v>
      </c>
      <c r="I478" s="197"/>
      <c r="J478" s="198">
        <f>ROUND(I478*H478,2)</f>
        <v>0</v>
      </c>
      <c r="K478" s="194" t="s">
        <v>168</v>
      </c>
      <c r="L478" s="60"/>
      <c r="M478" s="199" t="s">
        <v>21</v>
      </c>
      <c r="N478" s="200" t="s">
        <v>43</v>
      </c>
      <c r="O478" s="41"/>
      <c r="P478" s="201">
        <f>O478*H478</f>
        <v>0</v>
      </c>
      <c r="Q478" s="201">
        <v>0</v>
      </c>
      <c r="R478" s="201">
        <f>Q478*H478</f>
        <v>0</v>
      </c>
      <c r="S478" s="201">
        <v>0</v>
      </c>
      <c r="T478" s="202">
        <f>S478*H478</f>
        <v>0</v>
      </c>
      <c r="AR478" s="23" t="s">
        <v>169</v>
      </c>
      <c r="AT478" s="23" t="s">
        <v>164</v>
      </c>
      <c r="AU478" s="23" t="s">
        <v>82</v>
      </c>
      <c r="AY478" s="23" t="s">
        <v>162</v>
      </c>
      <c r="BE478" s="203">
        <f>IF(N478="základní",J478,0)</f>
        <v>0</v>
      </c>
      <c r="BF478" s="203">
        <f>IF(N478="snížená",J478,0)</f>
        <v>0</v>
      </c>
      <c r="BG478" s="203">
        <f>IF(N478="zákl. přenesená",J478,0)</f>
        <v>0</v>
      </c>
      <c r="BH478" s="203">
        <f>IF(N478="sníž. přenesená",J478,0)</f>
        <v>0</v>
      </c>
      <c r="BI478" s="203">
        <f>IF(N478="nulová",J478,0)</f>
        <v>0</v>
      </c>
      <c r="BJ478" s="23" t="s">
        <v>80</v>
      </c>
      <c r="BK478" s="203">
        <f>ROUND(I478*H478,2)</f>
        <v>0</v>
      </c>
      <c r="BL478" s="23" t="s">
        <v>169</v>
      </c>
      <c r="BM478" s="23" t="s">
        <v>581</v>
      </c>
    </row>
    <row r="479" spans="2:65" s="1" customFormat="1" ht="81">
      <c r="B479" s="40"/>
      <c r="C479" s="62"/>
      <c r="D479" s="204" t="s">
        <v>171</v>
      </c>
      <c r="E479" s="62"/>
      <c r="F479" s="205" t="s">
        <v>582</v>
      </c>
      <c r="G479" s="62"/>
      <c r="H479" s="62"/>
      <c r="I479" s="162"/>
      <c r="J479" s="62"/>
      <c r="K479" s="62"/>
      <c r="L479" s="60"/>
      <c r="M479" s="206"/>
      <c r="N479" s="41"/>
      <c r="O479" s="41"/>
      <c r="P479" s="41"/>
      <c r="Q479" s="41"/>
      <c r="R479" s="41"/>
      <c r="S479" s="41"/>
      <c r="T479" s="77"/>
      <c r="AT479" s="23" t="s">
        <v>171</v>
      </c>
      <c r="AU479" s="23" t="s">
        <v>82</v>
      </c>
    </row>
    <row r="480" spans="2:65" s="11" customFormat="1">
      <c r="B480" s="207"/>
      <c r="C480" s="208"/>
      <c r="D480" s="204" t="s">
        <v>173</v>
      </c>
      <c r="E480" s="209" t="s">
        <v>21</v>
      </c>
      <c r="F480" s="210" t="s">
        <v>174</v>
      </c>
      <c r="G480" s="208"/>
      <c r="H480" s="211" t="s">
        <v>21</v>
      </c>
      <c r="I480" s="212"/>
      <c r="J480" s="208"/>
      <c r="K480" s="208"/>
      <c r="L480" s="213"/>
      <c r="M480" s="214"/>
      <c r="N480" s="215"/>
      <c r="O480" s="215"/>
      <c r="P480" s="215"/>
      <c r="Q480" s="215"/>
      <c r="R480" s="215"/>
      <c r="S480" s="215"/>
      <c r="T480" s="216"/>
      <c r="AT480" s="217" t="s">
        <v>173</v>
      </c>
      <c r="AU480" s="217" t="s">
        <v>82</v>
      </c>
      <c r="AV480" s="11" t="s">
        <v>80</v>
      </c>
      <c r="AW480" s="11" t="s">
        <v>36</v>
      </c>
      <c r="AX480" s="11" t="s">
        <v>72</v>
      </c>
      <c r="AY480" s="217" t="s">
        <v>162</v>
      </c>
    </row>
    <row r="481" spans="2:65" s="11" customFormat="1">
      <c r="B481" s="207"/>
      <c r="C481" s="208"/>
      <c r="D481" s="204" t="s">
        <v>173</v>
      </c>
      <c r="E481" s="209" t="s">
        <v>21</v>
      </c>
      <c r="F481" s="210" t="s">
        <v>583</v>
      </c>
      <c r="G481" s="208"/>
      <c r="H481" s="211" t="s">
        <v>21</v>
      </c>
      <c r="I481" s="212"/>
      <c r="J481" s="208"/>
      <c r="K481" s="208"/>
      <c r="L481" s="213"/>
      <c r="M481" s="214"/>
      <c r="N481" s="215"/>
      <c r="O481" s="215"/>
      <c r="P481" s="215"/>
      <c r="Q481" s="215"/>
      <c r="R481" s="215"/>
      <c r="S481" s="215"/>
      <c r="T481" s="216"/>
      <c r="AT481" s="217" t="s">
        <v>173</v>
      </c>
      <c r="AU481" s="217" t="s">
        <v>82</v>
      </c>
      <c r="AV481" s="11" t="s">
        <v>80</v>
      </c>
      <c r="AW481" s="11" t="s">
        <v>36</v>
      </c>
      <c r="AX481" s="11" t="s">
        <v>72</v>
      </c>
      <c r="AY481" s="217" t="s">
        <v>162</v>
      </c>
    </row>
    <row r="482" spans="2:65" s="12" customFormat="1">
      <c r="B482" s="218"/>
      <c r="C482" s="219"/>
      <c r="D482" s="204" t="s">
        <v>173</v>
      </c>
      <c r="E482" s="220" t="s">
        <v>21</v>
      </c>
      <c r="F482" s="221" t="s">
        <v>584</v>
      </c>
      <c r="G482" s="219"/>
      <c r="H482" s="222">
        <v>83.796000000000006</v>
      </c>
      <c r="I482" s="223"/>
      <c r="J482" s="219"/>
      <c r="K482" s="219"/>
      <c r="L482" s="224"/>
      <c r="M482" s="225"/>
      <c r="N482" s="226"/>
      <c r="O482" s="226"/>
      <c r="P482" s="226"/>
      <c r="Q482" s="226"/>
      <c r="R482" s="226"/>
      <c r="S482" s="226"/>
      <c r="T482" s="227"/>
      <c r="AT482" s="228" t="s">
        <v>173</v>
      </c>
      <c r="AU482" s="228" t="s">
        <v>82</v>
      </c>
      <c r="AV482" s="12" t="s">
        <v>82</v>
      </c>
      <c r="AW482" s="12" t="s">
        <v>36</v>
      </c>
      <c r="AX482" s="12" t="s">
        <v>72</v>
      </c>
      <c r="AY482" s="228" t="s">
        <v>162</v>
      </c>
    </row>
    <row r="483" spans="2:65" s="13" customFormat="1">
      <c r="B483" s="229"/>
      <c r="C483" s="230"/>
      <c r="D483" s="231" t="s">
        <v>173</v>
      </c>
      <c r="E483" s="232" t="s">
        <v>21</v>
      </c>
      <c r="F483" s="233" t="s">
        <v>177</v>
      </c>
      <c r="G483" s="230"/>
      <c r="H483" s="234">
        <v>83.796000000000006</v>
      </c>
      <c r="I483" s="235"/>
      <c r="J483" s="230"/>
      <c r="K483" s="230"/>
      <c r="L483" s="236"/>
      <c r="M483" s="237"/>
      <c r="N483" s="238"/>
      <c r="O483" s="238"/>
      <c r="P483" s="238"/>
      <c r="Q483" s="238"/>
      <c r="R483" s="238"/>
      <c r="S483" s="238"/>
      <c r="T483" s="239"/>
      <c r="AT483" s="240" t="s">
        <v>173</v>
      </c>
      <c r="AU483" s="240" t="s">
        <v>82</v>
      </c>
      <c r="AV483" s="13" t="s">
        <v>169</v>
      </c>
      <c r="AW483" s="13" t="s">
        <v>36</v>
      </c>
      <c r="AX483" s="13" t="s">
        <v>80</v>
      </c>
      <c r="AY483" s="240" t="s">
        <v>162</v>
      </c>
    </row>
    <row r="484" spans="2:65" s="1" customFormat="1" ht="28.9" customHeight="1">
      <c r="B484" s="40"/>
      <c r="C484" s="192" t="s">
        <v>585</v>
      </c>
      <c r="D484" s="192" t="s">
        <v>164</v>
      </c>
      <c r="E484" s="193" t="s">
        <v>586</v>
      </c>
      <c r="F484" s="194" t="s">
        <v>587</v>
      </c>
      <c r="G484" s="195" t="s">
        <v>357</v>
      </c>
      <c r="H484" s="196">
        <v>310.64999999999998</v>
      </c>
      <c r="I484" s="197"/>
      <c r="J484" s="198">
        <f>ROUND(I484*H484,2)</f>
        <v>0</v>
      </c>
      <c r="K484" s="194" t="s">
        <v>168</v>
      </c>
      <c r="L484" s="60"/>
      <c r="M484" s="199" t="s">
        <v>21</v>
      </c>
      <c r="N484" s="200" t="s">
        <v>43</v>
      </c>
      <c r="O484" s="41"/>
      <c r="P484" s="201">
        <f>O484*H484</f>
        <v>0</v>
      </c>
      <c r="Q484" s="201">
        <v>0</v>
      </c>
      <c r="R484" s="201">
        <f>Q484*H484</f>
        <v>0</v>
      </c>
      <c r="S484" s="201">
        <v>0</v>
      </c>
      <c r="T484" s="202">
        <f>S484*H484</f>
        <v>0</v>
      </c>
      <c r="AR484" s="23" t="s">
        <v>169</v>
      </c>
      <c r="AT484" s="23" t="s">
        <v>164</v>
      </c>
      <c r="AU484" s="23" t="s">
        <v>82</v>
      </c>
      <c r="AY484" s="23" t="s">
        <v>162</v>
      </c>
      <c r="BE484" s="203">
        <f>IF(N484="základní",J484,0)</f>
        <v>0</v>
      </c>
      <c r="BF484" s="203">
        <f>IF(N484="snížená",J484,0)</f>
        <v>0</v>
      </c>
      <c r="BG484" s="203">
        <f>IF(N484="zákl. přenesená",J484,0)</f>
        <v>0</v>
      </c>
      <c r="BH484" s="203">
        <f>IF(N484="sníž. přenesená",J484,0)</f>
        <v>0</v>
      </c>
      <c r="BI484" s="203">
        <f>IF(N484="nulová",J484,0)</f>
        <v>0</v>
      </c>
      <c r="BJ484" s="23" t="s">
        <v>80</v>
      </c>
      <c r="BK484" s="203">
        <f>ROUND(I484*H484,2)</f>
        <v>0</v>
      </c>
      <c r="BL484" s="23" t="s">
        <v>169</v>
      </c>
      <c r="BM484" s="23" t="s">
        <v>588</v>
      </c>
    </row>
    <row r="485" spans="2:65" s="1" customFormat="1" ht="81">
      <c r="B485" s="40"/>
      <c r="C485" s="62"/>
      <c r="D485" s="204" t="s">
        <v>171</v>
      </c>
      <c r="E485" s="62"/>
      <c r="F485" s="205" t="s">
        <v>582</v>
      </c>
      <c r="G485" s="62"/>
      <c r="H485" s="62"/>
      <c r="I485" s="162"/>
      <c r="J485" s="62"/>
      <c r="K485" s="62"/>
      <c r="L485" s="60"/>
      <c r="M485" s="206"/>
      <c r="N485" s="41"/>
      <c r="O485" s="41"/>
      <c r="P485" s="41"/>
      <c r="Q485" s="41"/>
      <c r="R485" s="41"/>
      <c r="S485" s="41"/>
      <c r="T485" s="77"/>
      <c r="AT485" s="23" t="s">
        <v>171</v>
      </c>
      <c r="AU485" s="23" t="s">
        <v>82</v>
      </c>
    </row>
    <row r="486" spans="2:65" s="11" customFormat="1">
      <c r="B486" s="207"/>
      <c r="C486" s="208"/>
      <c r="D486" s="204" t="s">
        <v>173</v>
      </c>
      <c r="E486" s="209" t="s">
        <v>21</v>
      </c>
      <c r="F486" s="210" t="s">
        <v>174</v>
      </c>
      <c r="G486" s="208"/>
      <c r="H486" s="211" t="s">
        <v>21</v>
      </c>
      <c r="I486" s="212"/>
      <c r="J486" s="208"/>
      <c r="K486" s="208"/>
      <c r="L486" s="213"/>
      <c r="M486" s="214"/>
      <c r="N486" s="215"/>
      <c r="O486" s="215"/>
      <c r="P486" s="215"/>
      <c r="Q486" s="215"/>
      <c r="R486" s="215"/>
      <c r="S486" s="215"/>
      <c r="T486" s="216"/>
      <c r="AT486" s="217" t="s">
        <v>173</v>
      </c>
      <c r="AU486" s="217" t="s">
        <v>82</v>
      </c>
      <c r="AV486" s="11" t="s">
        <v>80</v>
      </c>
      <c r="AW486" s="11" t="s">
        <v>36</v>
      </c>
      <c r="AX486" s="11" t="s">
        <v>72</v>
      </c>
      <c r="AY486" s="217" t="s">
        <v>162</v>
      </c>
    </row>
    <row r="487" spans="2:65" s="11" customFormat="1">
      <c r="B487" s="207"/>
      <c r="C487" s="208"/>
      <c r="D487" s="204" t="s">
        <v>173</v>
      </c>
      <c r="E487" s="209" t="s">
        <v>21</v>
      </c>
      <c r="F487" s="210" t="s">
        <v>589</v>
      </c>
      <c r="G487" s="208"/>
      <c r="H487" s="211" t="s">
        <v>21</v>
      </c>
      <c r="I487" s="212"/>
      <c r="J487" s="208"/>
      <c r="K487" s="208"/>
      <c r="L487" s="213"/>
      <c r="M487" s="214"/>
      <c r="N487" s="215"/>
      <c r="O487" s="215"/>
      <c r="P487" s="215"/>
      <c r="Q487" s="215"/>
      <c r="R487" s="215"/>
      <c r="S487" s="215"/>
      <c r="T487" s="216"/>
      <c r="AT487" s="217" t="s">
        <v>173</v>
      </c>
      <c r="AU487" s="217" t="s">
        <v>82</v>
      </c>
      <c r="AV487" s="11" t="s">
        <v>80</v>
      </c>
      <c r="AW487" s="11" t="s">
        <v>36</v>
      </c>
      <c r="AX487" s="11" t="s">
        <v>72</v>
      </c>
      <c r="AY487" s="217" t="s">
        <v>162</v>
      </c>
    </row>
    <row r="488" spans="2:65" s="12" customFormat="1">
      <c r="B488" s="218"/>
      <c r="C488" s="219"/>
      <c r="D488" s="204" t="s">
        <v>173</v>
      </c>
      <c r="E488" s="220" t="s">
        <v>21</v>
      </c>
      <c r="F488" s="221" t="s">
        <v>590</v>
      </c>
      <c r="G488" s="219"/>
      <c r="H488" s="222">
        <v>310.64999999999998</v>
      </c>
      <c r="I488" s="223"/>
      <c r="J488" s="219"/>
      <c r="K488" s="219"/>
      <c r="L488" s="224"/>
      <c r="M488" s="225"/>
      <c r="N488" s="226"/>
      <c r="O488" s="226"/>
      <c r="P488" s="226"/>
      <c r="Q488" s="226"/>
      <c r="R488" s="226"/>
      <c r="S488" s="226"/>
      <c r="T488" s="227"/>
      <c r="AT488" s="228" t="s">
        <v>173</v>
      </c>
      <c r="AU488" s="228" t="s">
        <v>82</v>
      </c>
      <c r="AV488" s="12" t="s">
        <v>82</v>
      </c>
      <c r="AW488" s="12" t="s">
        <v>36</v>
      </c>
      <c r="AX488" s="12" t="s">
        <v>72</v>
      </c>
      <c r="AY488" s="228" t="s">
        <v>162</v>
      </c>
    </row>
    <row r="489" spans="2:65" s="13" customFormat="1">
      <c r="B489" s="229"/>
      <c r="C489" s="230"/>
      <c r="D489" s="231" t="s">
        <v>173</v>
      </c>
      <c r="E489" s="232" t="s">
        <v>21</v>
      </c>
      <c r="F489" s="233" t="s">
        <v>177</v>
      </c>
      <c r="G489" s="230"/>
      <c r="H489" s="234">
        <v>310.64999999999998</v>
      </c>
      <c r="I489" s="235"/>
      <c r="J489" s="230"/>
      <c r="K489" s="230"/>
      <c r="L489" s="236"/>
      <c r="M489" s="237"/>
      <c r="N489" s="238"/>
      <c r="O489" s="238"/>
      <c r="P489" s="238"/>
      <c r="Q489" s="238"/>
      <c r="R489" s="238"/>
      <c r="S489" s="238"/>
      <c r="T489" s="239"/>
      <c r="AT489" s="240" t="s">
        <v>173</v>
      </c>
      <c r="AU489" s="240" t="s">
        <v>82</v>
      </c>
      <c r="AV489" s="13" t="s">
        <v>169</v>
      </c>
      <c r="AW489" s="13" t="s">
        <v>36</v>
      </c>
      <c r="AX489" s="13" t="s">
        <v>80</v>
      </c>
      <c r="AY489" s="240" t="s">
        <v>162</v>
      </c>
    </row>
    <row r="490" spans="2:65" s="1" customFormat="1" ht="40.15" customHeight="1">
      <c r="B490" s="40"/>
      <c r="C490" s="192" t="s">
        <v>591</v>
      </c>
      <c r="D490" s="192" t="s">
        <v>164</v>
      </c>
      <c r="E490" s="193" t="s">
        <v>592</v>
      </c>
      <c r="F490" s="194" t="s">
        <v>593</v>
      </c>
      <c r="G490" s="195" t="s">
        <v>357</v>
      </c>
      <c r="H490" s="196">
        <v>310.64999999999998</v>
      </c>
      <c r="I490" s="197"/>
      <c r="J490" s="198">
        <f>ROUND(I490*H490,2)</f>
        <v>0</v>
      </c>
      <c r="K490" s="194" t="s">
        <v>168</v>
      </c>
      <c r="L490" s="60"/>
      <c r="M490" s="199" t="s">
        <v>21</v>
      </c>
      <c r="N490" s="200" t="s">
        <v>43</v>
      </c>
      <c r="O490" s="41"/>
      <c r="P490" s="201">
        <f>O490*H490</f>
        <v>0</v>
      </c>
      <c r="Q490" s="201">
        <v>0</v>
      </c>
      <c r="R490" s="201">
        <f>Q490*H490</f>
        <v>0</v>
      </c>
      <c r="S490" s="201">
        <v>0</v>
      </c>
      <c r="T490" s="202">
        <f>S490*H490</f>
        <v>0</v>
      </c>
      <c r="AR490" s="23" t="s">
        <v>169</v>
      </c>
      <c r="AT490" s="23" t="s">
        <v>164</v>
      </c>
      <c r="AU490" s="23" t="s">
        <v>82</v>
      </c>
      <c r="AY490" s="23" t="s">
        <v>162</v>
      </c>
      <c r="BE490" s="203">
        <f>IF(N490="základní",J490,0)</f>
        <v>0</v>
      </c>
      <c r="BF490" s="203">
        <f>IF(N490="snížená",J490,0)</f>
        <v>0</v>
      </c>
      <c r="BG490" s="203">
        <f>IF(N490="zákl. přenesená",J490,0)</f>
        <v>0</v>
      </c>
      <c r="BH490" s="203">
        <f>IF(N490="sníž. přenesená",J490,0)</f>
        <v>0</v>
      </c>
      <c r="BI490" s="203">
        <f>IF(N490="nulová",J490,0)</f>
        <v>0</v>
      </c>
      <c r="BJ490" s="23" t="s">
        <v>80</v>
      </c>
      <c r="BK490" s="203">
        <f>ROUND(I490*H490,2)</f>
        <v>0</v>
      </c>
      <c r="BL490" s="23" t="s">
        <v>169</v>
      </c>
      <c r="BM490" s="23" t="s">
        <v>594</v>
      </c>
    </row>
    <row r="491" spans="2:65" s="1" customFormat="1" ht="94.5">
      <c r="B491" s="40"/>
      <c r="C491" s="62"/>
      <c r="D491" s="204" t="s">
        <v>171</v>
      </c>
      <c r="E491" s="62"/>
      <c r="F491" s="205" t="s">
        <v>595</v>
      </c>
      <c r="G491" s="62"/>
      <c r="H491" s="62"/>
      <c r="I491" s="162"/>
      <c r="J491" s="62"/>
      <c r="K491" s="62"/>
      <c r="L491" s="60"/>
      <c r="M491" s="206"/>
      <c r="N491" s="41"/>
      <c r="O491" s="41"/>
      <c r="P491" s="41"/>
      <c r="Q491" s="41"/>
      <c r="R491" s="41"/>
      <c r="S491" s="41"/>
      <c r="T491" s="77"/>
      <c r="AT491" s="23" t="s">
        <v>171</v>
      </c>
      <c r="AU491" s="23" t="s">
        <v>82</v>
      </c>
    </row>
    <row r="492" spans="2:65" s="11" customFormat="1">
      <c r="B492" s="207"/>
      <c r="C492" s="208"/>
      <c r="D492" s="204" t="s">
        <v>173</v>
      </c>
      <c r="E492" s="209" t="s">
        <v>21</v>
      </c>
      <c r="F492" s="210" t="s">
        <v>174</v>
      </c>
      <c r="G492" s="208"/>
      <c r="H492" s="211" t="s">
        <v>21</v>
      </c>
      <c r="I492" s="212"/>
      <c r="J492" s="208"/>
      <c r="K492" s="208"/>
      <c r="L492" s="213"/>
      <c r="M492" s="214"/>
      <c r="N492" s="215"/>
      <c r="O492" s="215"/>
      <c r="P492" s="215"/>
      <c r="Q492" s="215"/>
      <c r="R492" s="215"/>
      <c r="S492" s="215"/>
      <c r="T492" s="216"/>
      <c r="AT492" s="217" t="s">
        <v>173</v>
      </c>
      <c r="AU492" s="217" t="s">
        <v>82</v>
      </c>
      <c r="AV492" s="11" t="s">
        <v>80</v>
      </c>
      <c r="AW492" s="11" t="s">
        <v>36</v>
      </c>
      <c r="AX492" s="11" t="s">
        <v>72</v>
      </c>
      <c r="AY492" s="217" t="s">
        <v>162</v>
      </c>
    </row>
    <row r="493" spans="2:65" s="11" customFormat="1">
      <c r="B493" s="207"/>
      <c r="C493" s="208"/>
      <c r="D493" s="204" t="s">
        <v>173</v>
      </c>
      <c r="E493" s="209" t="s">
        <v>21</v>
      </c>
      <c r="F493" s="210" t="s">
        <v>596</v>
      </c>
      <c r="G493" s="208"/>
      <c r="H493" s="211" t="s">
        <v>21</v>
      </c>
      <c r="I493" s="212"/>
      <c r="J493" s="208"/>
      <c r="K493" s="208"/>
      <c r="L493" s="213"/>
      <c r="M493" s="214"/>
      <c r="N493" s="215"/>
      <c r="O493" s="215"/>
      <c r="P493" s="215"/>
      <c r="Q493" s="215"/>
      <c r="R493" s="215"/>
      <c r="S493" s="215"/>
      <c r="T493" s="216"/>
      <c r="AT493" s="217" t="s">
        <v>173</v>
      </c>
      <c r="AU493" s="217" t="s">
        <v>82</v>
      </c>
      <c r="AV493" s="11" t="s">
        <v>80</v>
      </c>
      <c r="AW493" s="11" t="s">
        <v>36</v>
      </c>
      <c r="AX493" s="11" t="s">
        <v>72</v>
      </c>
      <c r="AY493" s="217" t="s">
        <v>162</v>
      </c>
    </row>
    <row r="494" spans="2:65" s="12" customFormat="1">
      <c r="B494" s="218"/>
      <c r="C494" s="219"/>
      <c r="D494" s="204" t="s">
        <v>173</v>
      </c>
      <c r="E494" s="220" t="s">
        <v>21</v>
      </c>
      <c r="F494" s="221" t="s">
        <v>590</v>
      </c>
      <c r="G494" s="219"/>
      <c r="H494" s="222">
        <v>310.64999999999998</v>
      </c>
      <c r="I494" s="223"/>
      <c r="J494" s="219"/>
      <c r="K494" s="219"/>
      <c r="L494" s="224"/>
      <c r="M494" s="225"/>
      <c r="N494" s="226"/>
      <c r="O494" s="226"/>
      <c r="P494" s="226"/>
      <c r="Q494" s="226"/>
      <c r="R494" s="226"/>
      <c r="S494" s="226"/>
      <c r="T494" s="227"/>
      <c r="AT494" s="228" t="s">
        <v>173</v>
      </c>
      <c r="AU494" s="228" t="s">
        <v>82</v>
      </c>
      <c r="AV494" s="12" t="s">
        <v>82</v>
      </c>
      <c r="AW494" s="12" t="s">
        <v>36</v>
      </c>
      <c r="AX494" s="12" t="s">
        <v>72</v>
      </c>
      <c r="AY494" s="228" t="s">
        <v>162</v>
      </c>
    </row>
    <row r="495" spans="2:65" s="13" customFormat="1">
      <c r="B495" s="229"/>
      <c r="C495" s="230"/>
      <c r="D495" s="231" t="s">
        <v>173</v>
      </c>
      <c r="E495" s="232" t="s">
        <v>21</v>
      </c>
      <c r="F495" s="233" t="s">
        <v>177</v>
      </c>
      <c r="G495" s="230"/>
      <c r="H495" s="234">
        <v>310.64999999999998</v>
      </c>
      <c r="I495" s="235"/>
      <c r="J495" s="230"/>
      <c r="K495" s="230"/>
      <c r="L495" s="236"/>
      <c r="M495" s="237"/>
      <c r="N495" s="238"/>
      <c r="O495" s="238"/>
      <c r="P495" s="238"/>
      <c r="Q495" s="238"/>
      <c r="R495" s="238"/>
      <c r="S495" s="238"/>
      <c r="T495" s="239"/>
      <c r="AT495" s="240" t="s">
        <v>173</v>
      </c>
      <c r="AU495" s="240" t="s">
        <v>82</v>
      </c>
      <c r="AV495" s="13" t="s">
        <v>169</v>
      </c>
      <c r="AW495" s="13" t="s">
        <v>36</v>
      </c>
      <c r="AX495" s="13" t="s">
        <v>80</v>
      </c>
      <c r="AY495" s="240" t="s">
        <v>162</v>
      </c>
    </row>
    <row r="496" spans="2:65" s="1" customFormat="1" ht="28.9" customHeight="1">
      <c r="B496" s="40"/>
      <c r="C496" s="192" t="s">
        <v>597</v>
      </c>
      <c r="D496" s="192" t="s">
        <v>164</v>
      </c>
      <c r="E496" s="193" t="s">
        <v>598</v>
      </c>
      <c r="F496" s="194" t="s">
        <v>599</v>
      </c>
      <c r="G496" s="195" t="s">
        <v>357</v>
      </c>
      <c r="H496" s="196">
        <v>394.44600000000003</v>
      </c>
      <c r="I496" s="197"/>
      <c r="J496" s="198">
        <f>ROUND(I496*H496,2)</f>
        <v>0</v>
      </c>
      <c r="K496" s="194" t="s">
        <v>168</v>
      </c>
      <c r="L496" s="60"/>
      <c r="M496" s="199" t="s">
        <v>21</v>
      </c>
      <c r="N496" s="200" t="s">
        <v>43</v>
      </c>
      <c r="O496" s="41"/>
      <c r="P496" s="201">
        <f>O496*H496</f>
        <v>0</v>
      </c>
      <c r="Q496" s="201">
        <v>0</v>
      </c>
      <c r="R496" s="201">
        <f>Q496*H496</f>
        <v>0</v>
      </c>
      <c r="S496" s="201">
        <v>0</v>
      </c>
      <c r="T496" s="202">
        <f>S496*H496</f>
        <v>0</v>
      </c>
      <c r="AR496" s="23" t="s">
        <v>169</v>
      </c>
      <c r="AT496" s="23" t="s">
        <v>164</v>
      </c>
      <c r="AU496" s="23" t="s">
        <v>82</v>
      </c>
      <c r="AY496" s="23" t="s">
        <v>162</v>
      </c>
      <c r="BE496" s="203">
        <f>IF(N496="základní",J496,0)</f>
        <v>0</v>
      </c>
      <c r="BF496" s="203">
        <f>IF(N496="snížená",J496,0)</f>
        <v>0</v>
      </c>
      <c r="BG496" s="203">
        <f>IF(N496="zákl. přenesená",J496,0)</f>
        <v>0</v>
      </c>
      <c r="BH496" s="203">
        <f>IF(N496="sníž. přenesená",J496,0)</f>
        <v>0</v>
      </c>
      <c r="BI496" s="203">
        <f>IF(N496="nulová",J496,0)</f>
        <v>0</v>
      </c>
      <c r="BJ496" s="23" t="s">
        <v>80</v>
      </c>
      <c r="BK496" s="203">
        <f>ROUND(I496*H496,2)</f>
        <v>0</v>
      </c>
      <c r="BL496" s="23" t="s">
        <v>169</v>
      </c>
      <c r="BM496" s="23" t="s">
        <v>600</v>
      </c>
    </row>
    <row r="497" spans="2:65" s="1" customFormat="1" ht="256.5">
      <c r="B497" s="40"/>
      <c r="C497" s="62"/>
      <c r="D497" s="204" t="s">
        <v>171</v>
      </c>
      <c r="E497" s="62"/>
      <c r="F497" s="205" t="s">
        <v>601</v>
      </c>
      <c r="G497" s="62"/>
      <c r="H497" s="62"/>
      <c r="I497" s="162"/>
      <c r="J497" s="62"/>
      <c r="K497" s="62"/>
      <c r="L497" s="60"/>
      <c r="M497" s="206"/>
      <c r="N497" s="41"/>
      <c r="O497" s="41"/>
      <c r="P497" s="41"/>
      <c r="Q497" s="41"/>
      <c r="R497" s="41"/>
      <c r="S497" s="41"/>
      <c r="T497" s="77"/>
      <c r="AT497" s="23" t="s">
        <v>171</v>
      </c>
      <c r="AU497" s="23" t="s">
        <v>82</v>
      </c>
    </row>
    <row r="498" spans="2:65" s="11" customFormat="1">
      <c r="B498" s="207"/>
      <c r="C498" s="208"/>
      <c r="D498" s="204" t="s">
        <v>173</v>
      </c>
      <c r="E498" s="209" t="s">
        <v>21</v>
      </c>
      <c r="F498" s="210" t="s">
        <v>174</v>
      </c>
      <c r="G498" s="208"/>
      <c r="H498" s="211" t="s">
        <v>21</v>
      </c>
      <c r="I498" s="212"/>
      <c r="J498" s="208"/>
      <c r="K498" s="208"/>
      <c r="L498" s="213"/>
      <c r="M498" s="214"/>
      <c r="N498" s="215"/>
      <c r="O498" s="215"/>
      <c r="P498" s="215"/>
      <c r="Q498" s="215"/>
      <c r="R498" s="215"/>
      <c r="S498" s="215"/>
      <c r="T498" s="216"/>
      <c r="AT498" s="217" t="s">
        <v>173</v>
      </c>
      <c r="AU498" s="217" t="s">
        <v>82</v>
      </c>
      <c r="AV498" s="11" t="s">
        <v>80</v>
      </c>
      <c r="AW498" s="11" t="s">
        <v>36</v>
      </c>
      <c r="AX498" s="11" t="s">
        <v>72</v>
      </c>
      <c r="AY498" s="217" t="s">
        <v>162</v>
      </c>
    </row>
    <row r="499" spans="2:65" s="11" customFormat="1">
      <c r="B499" s="207"/>
      <c r="C499" s="208"/>
      <c r="D499" s="204" t="s">
        <v>173</v>
      </c>
      <c r="E499" s="209" t="s">
        <v>21</v>
      </c>
      <c r="F499" s="210" t="s">
        <v>602</v>
      </c>
      <c r="G499" s="208"/>
      <c r="H499" s="211" t="s">
        <v>21</v>
      </c>
      <c r="I499" s="212"/>
      <c r="J499" s="208"/>
      <c r="K499" s="208"/>
      <c r="L499" s="213"/>
      <c r="M499" s="214"/>
      <c r="N499" s="215"/>
      <c r="O499" s="215"/>
      <c r="P499" s="215"/>
      <c r="Q499" s="215"/>
      <c r="R499" s="215"/>
      <c r="S499" s="215"/>
      <c r="T499" s="216"/>
      <c r="AT499" s="217" t="s">
        <v>173</v>
      </c>
      <c r="AU499" s="217" t="s">
        <v>82</v>
      </c>
      <c r="AV499" s="11" t="s">
        <v>80</v>
      </c>
      <c r="AW499" s="11" t="s">
        <v>36</v>
      </c>
      <c r="AX499" s="11" t="s">
        <v>72</v>
      </c>
      <c r="AY499" s="217" t="s">
        <v>162</v>
      </c>
    </row>
    <row r="500" spans="2:65" s="12" customFormat="1">
      <c r="B500" s="218"/>
      <c r="C500" s="219"/>
      <c r="D500" s="204" t="s">
        <v>173</v>
      </c>
      <c r="E500" s="220" t="s">
        <v>21</v>
      </c>
      <c r="F500" s="221" t="s">
        <v>603</v>
      </c>
      <c r="G500" s="219"/>
      <c r="H500" s="222">
        <v>394.44600000000003</v>
      </c>
      <c r="I500" s="223"/>
      <c r="J500" s="219"/>
      <c r="K500" s="219"/>
      <c r="L500" s="224"/>
      <c r="M500" s="225"/>
      <c r="N500" s="226"/>
      <c r="O500" s="226"/>
      <c r="P500" s="226"/>
      <c r="Q500" s="226"/>
      <c r="R500" s="226"/>
      <c r="S500" s="226"/>
      <c r="T500" s="227"/>
      <c r="AT500" s="228" t="s">
        <v>173</v>
      </c>
      <c r="AU500" s="228" t="s">
        <v>82</v>
      </c>
      <c r="AV500" s="12" t="s">
        <v>82</v>
      </c>
      <c r="AW500" s="12" t="s">
        <v>36</v>
      </c>
      <c r="AX500" s="12" t="s">
        <v>72</v>
      </c>
      <c r="AY500" s="228" t="s">
        <v>162</v>
      </c>
    </row>
    <row r="501" spans="2:65" s="13" customFormat="1">
      <c r="B501" s="229"/>
      <c r="C501" s="230"/>
      <c r="D501" s="231" t="s">
        <v>173</v>
      </c>
      <c r="E501" s="232" t="s">
        <v>21</v>
      </c>
      <c r="F501" s="233" t="s">
        <v>177</v>
      </c>
      <c r="G501" s="230"/>
      <c r="H501" s="234">
        <v>394.44600000000003</v>
      </c>
      <c r="I501" s="235"/>
      <c r="J501" s="230"/>
      <c r="K501" s="230"/>
      <c r="L501" s="236"/>
      <c r="M501" s="237"/>
      <c r="N501" s="238"/>
      <c r="O501" s="238"/>
      <c r="P501" s="238"/>
      <c r="Q501" s="238"/>
      <c r="R501" s="238"/>
      <c r="S501" s="238"/>
      <c r="T501" s="239"/>
      <c r="AT501" s="240" t="s">
        <v>173</v>
      </c>
      <c r="AU501" s="240" t="s">
        <v>82</v>
      </c>
      <c r="AV501" s="13" t="s">
        <v>169</v>
      </c>
      <c r="AW501" s="13" t="s">
        <v>36</v>
      </c>
      <c r="AX501" s="13" t="s">
        <v>80</v>
      </c>
      <c r="AY501" s="240" t="s">
        <v>162</v>
      </c>
    </row>
    <row r="502" spans="2:65" s="1" customFormat="1" ht="40.15" customHeight="1">
      <c r="B502" s="40"/>
      <c r="C502" s="192" t="s">
        <v>604</v>
      </c>
      <c r="D502" s="192" t="s">
        <v>164</v>
      </c>
      <c r="E502" s="193" t="s">
        <v>605</v>
      </c>
      <c r="F502" s="194" t="s">
        <v>606</v>
      </c>
      <c r="G502" s="195" t="s">
        <v>357</v>
      </c>
      <c r="H502" s="196">
        <v>7494.4740000000002</v>
      </c>
      <c r="I502" s="197"/>
      <c r="J502" s="198">
        <f>ROUND(I502*H502,2)</f>
        <v>0</v>
      </c>
      <c r="K502" s="194" t="s">
        <v>168</v>
      </c>
      <c r="L502" s="60"/>
      <c r="M502" s="199" t="s">
        <v>21</v>
      </c>
      <c r="N502" s="200" t="s">
        <v>43</v>
      </c>
      <c r="O502" s="41"/>
      <c r="P502" s="201">
        <f>O502*H502</f>
        <v>0</v>
      </c>
      <c r="Q502" s="201">
        <v>0</v>
      </c>
      <c r="R502" s="201">
        <f>Q502*H502</f>
        <v>0</v>
      </c>
      <c r="S502" s="201">
        <v>0</v>
      </c>
      <c r="T502" s="202">
        <f>S502*H502</f>
        <v>0</v>
      </c>
      <c r="AR502" s="23" t="s">
        <v>169</v>
      </c>
      <c r="AT502" s="23" t="s">
        <v>164</v>
      </c>
      <c r="AU502" s="23" t="s">
        <v>82</v>
      </c>
      <c r="AY502" s="23" t="s">
        <v>162</v>
      </c>
      <c r="BE502" s="203">
        <f>IF(N502="základní",J502,0)</f>
        <v>0</v>
      </c>
      <c r="BF502" s="203">
        <f>IF(N502="snížená",J502,0)</f>
        <v>0</v>
      </c>
      <c r="BG502" s="203">
        <f>IF(N502="zákl. přenesená",J502,0)</f>
        <v>0</v>
      </c>
      <c r="BH502" s="203">
        <f>IF(N502="sníž. přenesená",J502,0)</f>
        <v>0</v>
      </c>
      <c r="BI502" s="203">
        <f>IF(N502="nulová",J502,0)</f>
        <v>0</v>
      </c>
      <c r="BJ502" s="23" t="s">
        <v>80</v>
      </c>
      <c r="BK502" s="203">
        <f>ROUND(I502*H502,2)</f>
        <v>0</v>
      </c>
      <c r="BL502" s="23" t="s">
        <v>169</v>
      </c>
      <c r="BM502" s="23" t="s">
        <v>607</v>
      </c>
    </row>
    <row r="503" spans="2:65" s="1" customFormat="1" ht="256.5">
      <c r="B503" s="40"/>
      <c r="C503" s="62"/>
      <c r="D503" s="204" t="s">
        <v>171</v>
      </c>
      <c r="E503" s="62"/>
      <c r="F503" s="205" t="s">
        <v>601</v>
      </c>
      <c r="G503" s="62"/>
      <c r="H503" s="62"/>
      <c r="I503" s="162"/>
      <c r="J503" s="62"/>
      <c r="K503" s="62"/>
      <c r="L503" s="60"/>
      <c r="M503" s="206"/>
      <c r="N503" s="41"/>
      <c r="O503" s="41"/>
      <c r="P503" s="41"/>
      <c r="Q503" s="41"/>
      <c r="R503" s="41"/>
      <c r="S503" s="41"/>
      <c r="T503" s="77"/>
      <c r="AT503" s="23" t="s">
        <v>171</v>
      </c>
      <c r="AU503" s="23" t="s">
        <v>82</v>
      </c>
    </row>
    <row r="504" spans="2:65" s="11" customFormat="1">
      <c r="B504" s="207"/>
      <c r="C504" s="208"/>
      <c r="D504" s="204" t="s">
        <v>173</v>
      </c>
      <c r="E504" s="209" t="s">
        <v>21</v>
      </c>
      <c r="F504" s="210" t="s">
        <v>174</v>
      </c>
      <c r="G504" s="208"/>
      <c r="H504" s="211" t="s">
        <v>21</v>
      </c>
      <c r="I504" s="212"/>
      <c r="J504" s="208"/>
      <c r="K504" s="208"/>
      <c r="L504" s="213"/>
      <c r="M504" s="214"/>
      <c r="N504" s="215"/>
      <c r="O504" s="215"/>
      <c r="P504" s="215"/>
      <c r="Q504" s="215"/>
      <c r="R504" s="215"/>
      <c r="S504" s="215"/>
      <c r="T504" s="216"/>
      <c r="AT504" s="217" t="s">
        <v>173</v>
      </c>
      <c r="AU504" s="217" t="s">
        <v>82</v>
      </c>
      <c r="AV504" s="11" t="s">
        <v>80</v>
      </c>
      <c r="AW504" s="11" t="s">
        <v>36</v>
      </c>
      <c r="AX504" s="11" t="s">
        <v>72</v>
      </c>
      <c r="AY504" s="217" t="s">
        <v>162</v>
      </c>
    </row>
    <row r="505" spans="2:65" s="11" customFormat="1">
      <c r="B505" s="207"/>
      <c r="C505" s="208"/>
      <c r="D505" s="204" t="s">
        <v>173</v>
      </c>
      <c r="E505" s="209" t="s">
        <v>21</v>
      </c>
      <c r="F505" s="210" t="s">
        <v>608</v>
      </c>
      <c r="G505" s="208"/>
      <c r="H505" s="211" t="s">
        <v>21</v>
      </c>
      <c r="I505" s="212"/>
      <c r="J505" s="208"/>
      <c r="K505" s="208"/>
      <c r="L505" s="213"/>
      <c r="M505" s="214"/>
      <c r="N505" s="215"/>
      <c r="O505" s="215"/>
      <c r="P505" s="215"/>
      <c r="Q505" s="215"/>
      <c r="R505" s="215"/>
      <c r="S505" s="215"/>
      <c r="T505" s="216"/>
      <c r="AT505" s="217" t="s">
        <v>173</v>
      </c>
      <c r="AU505" s="217" t="s">
        <v>82</v>
      </c>
      <c r="AV505" s="11" t="s">
        <v>80</v>
      </c>
      <c r="AW505" s="11" t="s">
        <v>36</v>
      </c>
      <c r="AX505" s="11" t="s">
        <v>72</v>
      </c>
      <c r="AY505" s="217" t="s">
        <v>162</v>
      </c>
    </row>
    <row r="506" spans="2:65" s="12" customFormat="1">
      <c r="B506" s="218"/>
      <c r="C506" s="219"/>
      <c r="D506" s="204" t="s">
        <v>173</v>
      </c>
      <c r="E506" s="220" t="s">
        <v>21</v>
      </c>
      <c r="F506" s="221" t="s">
        <v>609</v>
      </c>
      <c r="G506" s="219"/>
      <c r="H506" s="222">
        <v>7494.4740000000002</v>
      </c>
      <c r="I506" s="223"/>
      <c r="J506" s="219"/>
      <c r="K506" s="219"/>
      <c r="L506" s="224"/>
      <c r="M506" s="225"/>
      <c r="N506" s="226"/>
      <c r="O506" s="226"/>
      <c r="P506" s="226"/>
      <c r="Q506" s="226"/>
      <c r="R506" s="226"/>
      <c r="S506" s="226"/>
      <c r="T506" s="227"/>
      <c r="AT506" s="228" t="s">
        <v>173</v>
      </c>
      <c r="AU506" s="228" t="s">
        <v>82</v>
      </c>
      <c r="AV506" s="12" t="s">
        <v>82</v>
      </c>
      <c r="AW506" s="12" t="s">
        <v>36</v>
      </c>
      <c r="AX506" s="12" t="s">
        <v>72</v>
      </c>
      <c r="AY506" s="228" t="s">
        <v>162</v>
      </c>
    </row>
    <row r="507" spans="2:65" s="13" customFormat="1">
      <c r="B507" s="229"/>
      <c r="C507" s="230"/>
      <c r="D507" s="231" t="s">
        <v>173</v>
      </c>
      <c r="E507" s="232" t="s">
        <v>21</v>
      </c>
      <c r="F507" s="233" t="s">
        <v>177</v>
      </c>
      <c r="G507" s="230"/>
      <c r="H507" s="234">
        <v>7494.4740000000002</v>
      </c>
      <c r="I507" s="235"/>
      <c r="J507" s="230"/>
      <c r="K507" s="230"/>
      <c r="L507" s="236"/>
      <c r="M507" s="237"/>
      <c r="N507" s="238"/>
      <c r="O507" s="238"/>
      <c r="P507" s="238"/>
      <c r="Q507" s="238"/>
      <c r="R507" s="238"/>
      <c r="S507" s="238"/>
      <c r="T507" s="239"/>
      <c r="AT507" s="240" t="s">
        <v>173</v>
      </c>
      <c r="AU507" s="240" t="s">
        <v>82</v>
      </c>
      <c r="AV507" s="13" t="s">
        <v>169</v>
      </c>
      <c r="AW507" s="13" t="s">
        <v>36</v>
      </c>
      <c r="AX507" s="13" t="s">
        <v>80</v>
      </c>
      <c r="AY507" s="240" t="s">
        <v>162</v>
      </c>
    </row>
    <row r="508" spans="2:65" s="1" customFormat="1" ht="20.45" customHeight="1">
      <c r="B508" s="40"/>
      <c r="C508" s="192" t="s">
        <v>553</v>
      </c>
      <c r="D508" s="192" t="s">
        <v>164</v>
      </c>
      <c r="E508" s="193" t="s">
        <v>610</v>
      </c>
      <c r="F508" s="194" t="s">
        <v>611</v>
      </c>
      <c r="G508" s="195" t="s">
        <v>357</v>
      </c>
      <c r="H508" s="196">
        <v>0.29399999999999998</v>
      </c>
      <c r="I508" s="197"/>
      <c r="J508" s="198">
        <f>ROUND(I508*H508,2)</f>
        <v>0</v>
      </c>
      <c r="K508" s="194" t="s">
        <v>21</v>
      </c>
      <c r="L508" s="60"/>
      <c r="M508" s="199" t="s">
        <v>21</v>
      </c>
      <c r="N508" s="200" t="s">
        <v>43</v>
      </c>
      <c r="O508" s="41"/>
      <c r="P508" s="201">
        <f>O508*H508</f>
        <v>0</v>
      </c>
      <c r="Q508" s="201">
        <v>0</v>
      </c>
      <c r="R508" s="201">
        <f>Q508*H508</f>
        <v>0</v>
      </c>
      <c r="S508" s="201">
        <v>0</v>
      </c>
      <c r="T508" s="202">
        <f>S508*H508</f>
        <v>0</v>
      </c>
      <c r="AR508" s="23" t="s">
        <v>169</v>
      </c>
      <c r="AT508" s="23" t="s">
        <v>164</v>
      </c>
      <c r="AU508" s="23" t="s">
        <v>82</v>
      </c>
      <c r="AY508" s="23" t="s">
        <v>162</v>
      </c>
      <c r="BE508" s="203">
        <f>IF(N508="základní",J508,0)</f>
        <v>0</v>
      </c>
      <c r="BF508" s="203">
        <f>IF(N508="snížená",J508,0)</f>
        <v>0</v>
      </c>
      <c r="BG508" s="203">
        <f>IF(N508="zákl. přenesená",J508,0)</f>
        <v>0</v>
      </c>
      <c r="BH508" s="203">
        <f>IF(N508="sníž. přenesená",J508,0)</f>
        <v>0</v>
      </c>
      <c r="BI508" s="203">
        <f>IF(N508="nulová",J508,0)</f>
        <v>0</v>
      </c>
      <c r="BJ508" s="23" t="s">
        <v>80</v>
      </c>
      <c r="BK508" s="203">
        <f>ROUND(I508*H508,2)</f>
        <v>0</v>
      </c>
      <c r="BL508" s="23" t="s">
        <v>169</v>
      </c>
      <c r="BM508" s="23" t="s">
        <v>612</v>
      </c>
    </row>
    <row r="509" spans="2:65" s="1" customFormat="1" ht="40.5">
      <c r="B509" s="40"/>
      <c r="C509" s="62"/>
      <c r="D509" s="204" t="s">
        <v>486</v>
      </c>
      <c r="E509" s="62"/>
      <c r="F509" s="205" t="s">
        <v>613</v>
      </c>
      <c r="G509" s="62"/>
      <c r="H509" s="62"/>
      <c r="I509" s="162"/>
      <c r="J509" s="62"/>
      <c r="K509" s="62"/>
      <c r="L509" s="60"/>
      <c r="M509" s="206"/>
      <c r="N509" s="41"/>
      <c r="O509" s="41"/>
      <c r="P509" s="41"/>
      <c r="Q509" s="41"/>
      <c r="R509" s="41"/>
      <c r="S509" s="41"/>
      <c r="T509" s="77"/>
      <c r="AT509" s="23" t="s">
        <v>486</v>
      </c>
      <c r="AU509" s="23" t="s">
        <v>82</v>
      </c>
    </row>
    <row r="510" spans="2:65" s="11" customFormat="1">
      <c r="B510" s="207"/>
      <c r="C510" s="208"/>
      <c r="D510" s="204" t="s">
        <v>173</v>
      </c>
      <c r="E510" s="209" t="s">
        <v>21</v>
      </c>
      <c r="F510" s="210" t="s">
        <v>174</v>
      </c>
      <c r="G510" s="208"/>
      <c r="H510" s="211" t="s">
        <v>21</v>
      </c>
      <c r="I510" s="212"/>
      <c r="J510" s="208"/>
      <c r="K510" s="208"/>
      <c r="L510" s="213"/>
      <c r="M510" s="214"/>
      <c r="N510" s="215"/>
      <c r="O510" s="215"/>
      <c r="P510" s="215"/>
      <c r="Q510" s="215"/>
      <c r="R510" s="215"/>
      <c r="S510" s="215"/>
      <c r="T510" s="216"/>
      <c r="AT510" s="217" t="s">
        <v>173</v>
      </c>
      <c r="AU510" s="217" t="s">
        <v>82</v>
      </c>
      <c r="AV510" s="11" t="s">
        <v>80</v>
      </c>
      <c r="AW510" s="11" t="s">
        <v>36</v>
      </c>
      <c r="AX510" s="11" t="s">
        <v>72</v>
      </c>
      <c r="AY510" s="217" t="s">
        <v>162</v>
      </c>
    </row>
    <row r="511" spans="2:65" s="11" customFormat="1">
      <c r="B511" s="207"/>
      <c r="C511" s="208"/>
      <c r="D511" s="204" t="s">
        <v>173</v>
      </c>
      <c r="E511" s="209" t="s">
        <v>21</v>
      </c>
      <c r="F511" s="210" t="s">
        <v>614</v>
      </c>
      <c r="G511" s="208"/>
      <c r="H511" s="211" t="s">
        <v>21</v>
      </c>
      <c r="I511" s="212"/>
      <c r="J511" s="208"/>
      <c r="K511" s="208"/>
      <c r="L511" s="213"/>
      <c r="M511" s="214"/>
      <c r="N511" s="215"/>
      <c r="O511" s="215"/>
      <c r="P511" s="215"/>
      <c r="Q511" s="215"/>
      <c r="R511" s="215"/>
      <c r="S511" s="215"/>
      <c r="T511" s="216"/>
      <c r="AT511" s="217" t="s">
        <v>173</v>
      </c>
      <c r="AU511" s="217" t="s">
        <v>82</v>
      </c>
      <c r="AV511" s="11" t="s">
        <v>80</v>
      </c>
      <c r="AW511" s="11" t="s">
        <v>36</v>
      </c>
      <c r="AX511" s="11" t="s">
        <v>72</v>
      </c>
      <c r="AY511" s="217" t="s">
        <v>162</v>
      </c>
    </row>
    <row r="512" spans="2:65" s="12" customFormat="1">
      <c r="B512" s="218"/>
      <c r="C512" s="219"/>
      <c r="D512" s="204" t="s">
        <v>173</v>
      </c>
      <c r="E512" s="220" t="s">
        <v>21</v>
      </c>
      <c r="F512" s="221" t="s">
        <v>615</v>
      </c>
      <c r="G512" s="219"/>
      <c r="H512" s="222">
        <v>0.29399999999999998</v>
      </c>
      <c r="I512" s="223"/>
      <c r="J512" s="219"/>
      <c r="K512" s="219"/>
      <c r="L512" s="224"/>
      <c r="M512" s="225"/>
      <c r="N512" s="226"/>
      <c r="O512" s="226"/>
      <c r="P512" s="226"/>
      <c r="Q512" s="226"/>
      <c r="R512" s="226"/>
      <c r="S512" s="226"/>
      <c r="T512" s="227"/>
      <c r="AT512" s="228" t="s">
        <v>173</v>
      </c>
      <c r="AU512" s="228" t="s">
        <v>82</v>
      </c>
      <c r="AV512" s="12" t="s">
        <v>82</v>
      </c>
      <c r="AW512" s="12" t="s">
        <v>36</v>
      </c>
      <c r="AX512" s="12" t="s">
        <v>72</v>
      </c>
      <c r="AY512" s="228" t="s">
        <v>162</v>
      </c>
    </row>
    <row r="513" spans="2:65" s="13" customFormat="1">
      <c r="B513" s="229"/>
      <c r="C513" s="230"/>
      <c r="D513" s="204" t="s">
        <v>173</v>
      </c>
      <c r="E513" s="252" t="s">
        <v>21</v>
      </c>
      <c r="F513" s="253" t="s">
        <v>177</v>
      </c>
      <c r="G513" s="230"/>
      <c r="H513" s="254">
        <v>0.29399999999999998</v>
      </c>
      <c r="I513" s="235"/>
      <c r="J513" s="230"/>
      <c r="K513" s="230"/>
      <c r="L513" s="236"/>
      <c r="M513" s="237"/>
      <c r="N513" s="238"/>
      <c r="O513" s="238"/>
      <c r="P513" s="238"/>
      <c r="Q513" s="238"/>
      <c r="R513" s="238"/>
      <c r="S513" s="238"/>
      <c r="T513" s="239"/>
      <c r="AT513" s="240" t="s">
        <v>173</v>
      </c>
      <c r="AU513" s="240" t="s">
        <v>82</v>
      </c>
      <c r="AV513" s="13" t="s">
        <v>169</v>
      </c>
      <c r="AW513" s="13" t="s">
        <v>36</v>
      </c>
      <c r="AX513" s="13" t="s">
        <v>80</v>
      </c>
      <c r="AY513" s="240" t="s">
        <v>162</v>
      </c>
    </row>
    <row r="514" spans="2:65" s="10" customFormat="1" ht="29.85" customHeight="1">
      <c r="B514" s="175"/>
      <c r="C514" s="176"/>
      <c r="D514" s="189" t="s">
        <v>71</v>
      </c>
      <c r="E514" s="190" t="s">
        <v>616</v>
      </c>
      <c r="F514" s="190" t="s">
        <v>617</v>
      </c>
      <c r="G514" s="176"/>
      <c r="H514" s="176"/>
      <c r="I514" s="179"/>
      <c r="J514" s="191">
        <f>BK514</f>
        <v>0</v>
      </c>
      <c r="K514" s="176"/>
      <c r="L514" s="181"/>
      <c r="M514" s="182"/>
      <c r="N514" s="183"/>
      <c r="O514" s="183"/>
      <c r="P514" s="184">
        <f>SUM(P515:P516)</f>
        <v>0</v>
      </c>
      <c r="Q514" s="183"/>
      <c r="R514" s="184">
        <f>SUM(R515:R516)</f>
        <v>0</v>
      </c>
      <c r="S514" s="183"/>
      <c r="T514" s="185">
        <f>SUM(T515:T516)</f>
        <v>0</v>
      </c>
      <c r="AR514" s="186" t="s">
        <v>80</v>
      </c>
      <c r="AT514" s="187" t="s">
        <v>71</v>
      </c>
      <c r="AU514" s="187" t="s">
        <v>80</v>
      </c>
      <c r="AY514" s="186" t="s">
        <v>162</v>
      </c>
      <c r="BK514" s="188">
        <f>SUM(BK515:BK516)</f>
        <v>0</v>
      </c>
    </row>
    <row r="515" spans="2:65" s="1" customFormat="1" ht="20.45" customHeight="1">
      <c r="B515" s="40"/>
      <c r="C515" s="192" t="s">
        <v>458</v>
      </c>
      <c r="D515" s="192" t="s">
        <v>164</v>
      </c>
      <c r="E515" s="193" t="s">
        <v>618</v>
      </c>
      <c r="F515" s="194" t="s">
        <v>619</v>
      </c>
      <c r="G515" s="195" t="s">
        <v>357</v>
      </c>
      <c r="H515" s="196">
        <v>629.37900000000002</v>
      </c>
      <c r="I515" s="197"/>
      <c r="J515" s="198">
        <f>ROUND(I515*H515,2)</f>
        <v>0</v>
      </c>
      <c r="K515" s="194" t="s">
        <v>168</v>
      </c>
      <c r="L515" s="60"/>
      <c r="M515" s="199" t="s">
        <v>21</v>
      </c>
      <c r="N515" s="200" t="s">
        <v>43</v>
      </c>
      <c r="O515" s="41"/>
      <c r="P515" s="201">
        <f>O515*H515</f>
        <v>0</v>
      </c>
      <c r="Q515" s="201">
        <v>0</v>
      </c>
      <c r="R515" s="201">
        <f>Q515*H515</f>
        <v>0</v>
      </c>
      <c r="S515" s="201">
        <v>0</v>
      </c>
      <c r="T515" s="202">
        <f>S515*H515</f>
        <v>0</v>
      </c>
      <c r="AR515" s="23" t="s">
        <v>169</v>
      </c>
      <c r="AT515" s="23" t="s">
        <v>164</v>
      </c>
      <c r="AU515" s="23" t="s">
        <v>82</v>
      </c>
      <c r="AY515" s="23" t="s">
        <v>162</v>
      </c>
      <c r="BE515" s="203">
        <f>IF(N515="základní",J515,0)</f>
        <v>0</v>
      </c>
      <c r="BF515" s="203">
        <f>IF(N515="snížená",J515,0)</f>
        <v>0</v>
      </c>
      <c r="BG515" s="203">
        <f>IF(N515="zákl. přenesená",J515,0)</f>
        <v>0</v>
      </c>
      <c r="BH515" s="203">
        <f>IF(N515="sníž. přenesená",J515,0)</f>
        <v>0</v>
      </c>
      <c r="BI515" s="203">
        <f>IF(N515="nulová",J515,0)</f>
        <v>0</v>
      </c>
      <c r="BJ515" s="23" t="s">
        <v>80</v>
      </c>
      <c r="BK515" s="203">
        <f>ROUND(I515*H515,2)</f>
        <v>0</v>
      </c>
      <c r="BL515" s="23" t="s">
        <v>169</v>
      </c>
      <c r="BM515" s="23" t="s">
        <v>620</v>
      </c>
    </row>
    <row r="516" spans="2:65" s="1" customFormat="1" ht="27">
      <c r="B516" s="40"/>
      <c r="C516" s="62"/>
      <c r="D516" s="204" t="s">
        <v>171</v>
      </c>
      <c r="E516" s="62"/>
      <c r="F516" s="205" t="s">
        <v>621</v>
      </c>
      <c r="G516" s="62"/>
      <c r="H516" s="62"/>
      <c r="I516" s="162"/>
      <c r="J516" s="62"/>
      <c r="K516" s="62"/>
      <c r="L516" s="60"/>
      <c r="M516" s="206"/>
      <c r="N516" s="41"/>
      <c r="O516" s="41"/>
      <c r="P516" s="41"/>
      <c r="Q516" s="41"/>
      <c r="R516" s="41"/>
      <c r="S516" s="41"/>
      <c r="T516" s="77"/>
      <c r="AT516" s="23" t="s">
        <v>171</v>
      </c>
      <c r="AU516" s="23" t="s">
        <v>82</v>
      </c>
    </row>
    <row r="517" spans="2:65" s="10" customFormat="1" ht="37.35" customHeight="1">
      <c r="B517" s="175"/>
      <c r="C517" s="176"/>
      <c r="D517" s="177" t="s">
        <v>71</v>
      </c>
      <c r="E517" s="178" t="s">
        <v>622</v>
      </c>
      <c r="F517" s="178" t="s">
        <v>623</v>
      </c>
      <c r="G517" s="176"/>
      <c r="H517" s="176"/>
      <c r="I517" s="179"/>
      <c r="J517" s="180">
        <f>BK517</f>
        <v>0</v>
      </c>
      <c r="K517" s="176"/>
      <c r="L517" s="181"/>
      <c r="M517" s="182"/>
      <c r="N517" s="183"/>
      <c r="O517" s="183"/>
      <c r="P517" s="184">
        <f>P518</f>
        <v>0</v>
      </c>
      <c r="Q517" s="183"/>
      <c r="R517" s="184">
        <f>R518</f>
        <v>0.32075999999999999</v>
      </c>
      <c r="S517" s="183"/>
      <c r="T517" s="185">
        <f>T518</f>
        <v>0.6682499999999999</v>
      </c>
      <c r="AR517" s="186" t="s">
        <v>82</v>
      </c>
      <c r="AT517" s="187" t="s">
        <v>71</v>
      </c>
      <c r="AU517" s="187" t="s">
        <v>72</v>
      </c>
      <c r="AY517" s="186" t="s">
        <v>162</v>
      </c>
      <c r="BK517" s="188">
        <f>BK518</f>
        <v>0</v>
      </c>
    </row>
    <row r="518" spans="2:65" s="10" customFormat="1" ht="19.899999999999999" customHeight="1">
      <c r="B518" s="175"/>
      <c r="C518" s="176"/>
      <c r="D518" s="189" t="s">
        <v>71</v>
      </c>
      <c r="E518" s="190" t="s">
        <v>624</v>
      </c>
      <c r="F518" s="190" t="s">
        <v>625</v>
      </c>
      <c r="G518" s="176"/>
      <c r="H518" s="176"/>
      <c r="I518" s="179"/>
      <c r="J518" s="191">
        <f>BK518</f>
        <v>0</v>
      </c>
      <c r="K518" s="176"/>
      <c r="L518" s="181"/>
      <c r="M518" s="182"/>
      <c r="N518" s="183"/>
      <c r="O518" s="183"/>
      <c r="P518" s="184">
        <f>SUM(P519:P543)</f>
        <v>0</v>
      </c>
      <c r="Q518" s="183"/>
      <c r="R518" s="184">
        <f>SUM(R519:R543)</f>
        <v>0.32075999999999999</v>
      </c>
      <c r="S518" s="183"/>
      <c r="T518" s="185">
        <f>SUM(T519:T543)</f>
        <v>0.6682499999999999</v>
      </c>
      <c r="AR518" s="186" t="s">
        <v>82</v>
      </c>
      <c r="AT518" s="187" t="s">
        <v>71</v>
      </c>
      <c r="AU518" s="187" t="s">
        <v>80</v>
      </c>
      <c r="AY518" s="186" t="s">
        <v>162</v>
      </c>
      <c r="BK518" s="188">
        <f>SUM(BK519:BK543)</f>
        <v>0</v>
      </c>
    </row>
    <row r="519" spans="2:65" s="1" customFormat="1" ht="20.45" customHeight="1">
      <c r="B519" s="40"/>
      <c r="C519" s="192" t="s">
        <v>626</v>
      </c>
      <c r="D519" s="192" t="s">
        <v>164</v>
      </c>
      <c r="E519" s="193" t="s">
        <v>627</v>
      </c>
      <c r="F519" s="194" t="s">
        <v>628</v>
      </c>
      <c r="G519" s="195" t="s">
        <v>260</v>
      </c>
      <c r="H519" s="196">
        <v>148.5</v>
      </c>
      <c r="I519" s="197"/>
      <c r="J519" s="198">
        <f>ROUND(I519*H519,2)</f>
        <v>0</v>
      </c>
      <c r="K519" s="194" t="s">
        <v>168</v>
      </c>
      <c r="L519" s="60"/>
      <c r="M519" s="199" t="s">
        <v>21</v>
      </c>
      <c r="N519" s="200" t="s">
        <v>43</v>
      </c>
      <c r="O519" s="41"/>
      <c r="P519" s="201">
        <f>O519*H519</f>
        <v>0</v>
      </c>
      <c r="Q519" s="201">
        <v>0</v>
      </c>
      <c r="R519" s="201">
        <f>Q519*H519</f>
        <v>0</v>
      </c>
      <c r="S519" s="201">
        <v>4.4999999999999997E-3</v>
      </c>
      <c r="T519" s="202">
        <f>S519*H519</f>
        <v>0.6682499999999999</v>
      </c>
      <c r="AR519" s="23" t="s">
        <v>271</v>
      </c>
      <c r="AT519" s="23" t="s">
        <v>164</v>
      </c>
      <c r="AU519" s="23" t="s">
        <v>82</v>
      </c>
      <c r="AY519" s="23" t="s">
        <v>162</v>
      </c>
      <c r="BE519" s="203">
        <f>IF(N519="základní",J519,0)</f>
        <v>0</v>
      </c>
      <c r="BF519" s="203">
        <f>IF(N519="snížená",J519,0)</f>
        <v>0</v>
      </c>
      <c r="BG519" s="203">
        <f>IF(N519="zákl. přenesená",J519,0)</f>
        <v>0</v>
      </c>
      <c r="BH519" s="203">
        <f>IF(N519="sníž. přenesená",J519,0)</f>
        <v>0</v>
      </c>
      <c r="BI519" s="203">
        <f>IF(N519="nulová",J519,0)</f>
        <v>0</v>
      </c>
      <c r="BJ519" s="23" t="s">
        <v>80</v>
      </c>
      <c r="BK519" s="203">
        <f>ROUND(I519*H519,2)</f>
        <v>0</v>
      </c>
      <c r="BL519" s="23" t="s">
        <v>271</v>
      </c>
      <c r="BM519" s="23" t="s">
        <v>629</v>
      </c>
    </row>
    <row r="520" spans="2:65" s="1" customFormat="1" ht="40.5">
      <c r="B520" s="40"/>
      <c r="C520" s="62"/>
      <c r="D520" s="204" t="s">
        <v>171</v>
      </c>
      <c r="E520" s="62"/>
      <c r="F520" s="205" t="s">
        <v>630</v>
      </c>
      <c r="G520" s="62"/>
      <c r="H520" s="62"/>
      <c r="I520" s="162"/>
      <c r="J520" s="62"/>
      <c r="K520" s="62"/>
      <c r="L520" s="60"/>
      <c r="M520" s="206"/>
      <c r="N520" s="41"/>
      <c r="O520" s="41"/>
      <c r="P520" s="41"/>
      <c r="Q520" s="41"/>
      <c r="R520" s="41"/>
      <c r="S520" s="41"/>
      <c r="T520" s="77"/>
      <c r="AT520" s="23" t="s">
        <v>171</v>
      </c>
      <c r="AU520" s="23" t="s">
        <v>82</v>
      </c>
    </row>
    <row r="521" spans="2:65" s="11" customFormat="1">
      <c r="B521" s="207"/>
      <c r="C521" s="208"/>
      <c r="D521" s="204" t="s">
        <v>173</v>
      </c>
      <c r="E521" s="209" t="s">
        <v>21</v>
      </c>
      <c r="F521" s="210" t="s">
        <v>174</v>
      </c>
      <c r="G521" s="208"/>
      <c r="H521" s="211" t="s">
        <v>21</v>
      </c>
      <c r="I521" s="212"/>
      <c r="J521" s="208"/>
      <c r="K521" s="208"/>
      <c r="L521" s="213"/>
      <c r="M521" s="214"/>
      <c r="N521" s="215"/>
      <c r="O521" s="215"/>
      <c r="P521" s="215"/>
      <c r="Q521" s="215"/>
      <c r="R521" s="215"/>
      <c r="S521" s="215"/>
      <c r="T521" s="216"/>
      <c r="AT521" s="217" t="s">
        <v>173</v>
      </c>
      <c r="AU521" s="217" t="s">
        <v>82</v>
      </c>
      <c r="AV521" s="11" t="s">
        <v>80</v>
      </c>
      <c r="AW521" s="11" t="s">
        <v>36</v>
      </c>
      <c r="AX521" s="11" t="s">
        <v>72</v>
      </c>
      <c r="AY521" s="217" t="s">
        <v>162</v>
      </c>
    </row>
    <row r="522" spans="2:65" s="11" customFormat="1">
      <c r="B522" s="207"/>
      <c r="C522" s="208"/>
      <c r="D522" s="204" t="s">
        <v>173</v>
      </c>
      <c r="E522" s="209" t="s">
        <v>21</v>
      </c>
      <c r="F522" s="210" t="s">
        <v>631</v>
      </c>
      <c r="G522" s="208"/>
      <c r="H522" s="211" t="s">
        <v>21</v>
      </c>
      <c r="I522" s="212"/>
      <c r="J522" s="208"/>
      <c r="K522" s="208"/>
      <c r="L522" s="213"/>
      <c r="M522" s="214"/>
      <c r="N522" s="215"/>
      <c r="O522" s="215"/>
      <c r="P522" s="215"/>
      <c r="Q522" s="215"/>
      <c r="R522" s="215"/>
      <c r="S522" s="215"/>
      <c r="T522" s="216"/>
      <c r="AT522" s="217" t="s">
        <v>173</v>
      </c>
      <c r="AU522" s="217" t="s">
        <v>82</v>
      </c>
      <c r="AV522" s="11" t="s">
        <v>80</v>
      </c>
      <c r="AW522" s="11" t="s">
        <v>36</v>
      </c>
      <c r="AX522" s="11" t="s">
        <v>72</v>
      </c>
      <c r="AY522" s="217" t="s">
        <v>162</v>
      </c>
    </row>
    <row r="523" spans="2:65" s="11" customFormat="1">
      <c r="B523" s="207"/>
      <c r="C523" s="208"/>
      <c r="D523" s="204" t="s">
        <v>173</v>
      </c>
      <c r="E523" s="209" t="s">
        <v>21</v>
      </c>
      <c r="F523" s="210" t="s">
        <v>210</v>
      </c>
      <c r="G523" s="208"/>
      <c r="H523" s="211" t="s">
        <v>21</v>
      </c>
      <c r="I523" s="212"/>
      <c r="J523" s="208"/>
      <c r="K523" s="208"/>
      <c r="L523" s="213"/>
      <c r="M523" s="214"/>
      <c r="N523" s="215"/>
      <c r="O523" s="215"/>
      <c r="P523" s="215"/>
      <c r="Q523" s="215"/>
      <c r="R523" s="215"/>
      <c r="S523" s="215"/>
      <c r="T523" s="216"/>
      <c r="AT523" s="217" t="s">
        <v>173</v>
      </c>
      <c r="AU523" s="217" t="s">
        <v>82</v>
      </c>
      <c r="AV523" s="11" t="s">
        <v>80</v>
      </c>
      <c r="AW523" s="11" t="s">
        <v>36</v>
      </c>
      <c r="AX523" s="11" t="s">
        <v>72</v>
      </c>
      <c r="AY523" s="217" t="s">
        <v>162</v>
      </c>
    </row>
    <row r="524" spans="2:65" s="12" customFormat="1">
      <c r="B524" s="218"/>
      <c r="C524" s="219"/>
      <c r="D524" s="204" t="s">
        <v>173</v>
      </c>
      <c r="E524" s="220" t="s">
        <v>21</v>
      </c>
      <c r="F524" s="221" t="s">
        <v>632</v>
      </c>
      <c r="G524" s="219"/>
      <c r="H524" s="222">
        <v>77.25</v>
      </c>
      <c r="I524" s="223"/>
      <c r="J524" s="219"/>
      <c r="K524" s="219"/>
      <c r="L524" s="224"/>
      <c r="M524" s="225"/>
      <c r="N524" s="226"/>
      <c r="O524" s="226"/>
      <c r="P524" s="226"/>
      <c r="Q524" s="226"/>
      <c r="R524" s="226"/>
      <c r="S524" s="226"/>
      <c r="T524" s="227"/>
      <c r="AT524" s="228" t="s">
        <v>173</v>
      </c>
      <c r="AU524" s="228" t="s">
        <v>82</v>
      </c>
      <c r="AV524" s="12" t="s">
        <v>82</v>
      </c>
      <c r="AW524" s="12" t="s">
        <v>36</v>
      </c>
      <c r="AX524" s="12" t="s">
        <v>72</v>
      </c>
      <c r="AY524" s="228" t="s">
        <v>162</v>
      </c>
    </row>
    <row r="525" spans="2:65" s="11" customFormat="1">
      <c r="B525" s="207"/>
      <c r="C525" s="208"/>
      <c r="D525" s="204" t="s">
        <v>173</v>
      </c>
      <c r="E525" s="209" t="s">
        <v>21</v>
      </c>
      <c r="F525" s="210" t="s">
        <v>212</v>
      </c>
      <c r="G525" s="208"/>
      <c r="H525" s="211" t="s">
        <v>21</v>
      </c>
      <c r="I525" s="212"/>
      <c r="J525" s="208"/>
      <c r="K525" s="208"/>
      <c r="L525" s="213"/>
      <c r="M525" s="214"/>
      <c r="N525" s="215"/>
      <c r="O525" s="215"/>
      <c r="P525" s="215"/>
      <c r="Q525" s="215"/>
      <c r="R525" s="215"/>
      <c r="S525" s="215"/>
      <c r="T525" s="216"/>
      <c r="AT525" s="217" t="s">
        <v>173</v>
      </c>
      <c r="AU525" s="217" t="s">
        <v>82</v>
      </c>
      <c r="AV525" s="11" t="s">
        <v>80</v>
      </c>
      <c r="AW525" s="11" t="s">
        <v>36</v>
      </c>
      <c r="AX525" s="11" t="s">
        <v>72</v>
      </c>
      <c r="AY525" s="217" t="s">
        <v>162</v>
      </c>
    </row>
    <row r="526" spans="2:65" s="12" customFormat="1">
      <c r="B526" s="218"/>
      <c r="C526" s="219"/>
      <c r="D526" s="204" t="s">
        <v>173</v>
      </c>
      <c r="E526" s="220" t="s">
        <v>21</v>
      </c>
      <c r="F526" s="221" t="s">
        <v>633</v>
      </c>
      <c r="G526" s="219"/>
      <c r="H526" s="222">
        <v>71.25</v>
      </c>
      <c r="I526" s="223"/>
      <c r="J526" s="219"/>
      <c r="K526" s="219"/>
      <c r="L526" s="224"/>
      <c r="M526" s="225"/>
      <c r="N526" s="226"/>
      <c r="O526" s="226"/>
      <c r="P526" s="226"/>
      <c r="Q526" s="226"/>
      <c r="R526" s="226"/>
      <c r="S526" s="226"/>
      <c r="T526" s="227"/>
      <c r="AT526" s="228" t="s">
        <v>173</v>
      </c>
      <c r="AU526" s="228" t="s">
        <v>82</v>
      </c>
      <c r="AV526" s="12" t="s">
        <v>82</v>
      </c>
      <c r="AW526" s="12" t="s">
        <v>36</v>
      </c>
      <c r="AX526" s="12" t="s">
        <v>72</v>
      </c>
      <c r="AY526" s="228" t="s">
        <v>162</v>
      </c>
    </row>
    <row r="527" spans="2:65" s="13" customFormat="1">
      <c r="B527" s="229"/>
      <c r="C527" s="230"/>
      <c r="D527" s="231" t="s">
        <v>173</v>
      </c>
      <c r="E527" s="232" t="s">
        <v>21</v>
      </c>
      <c r="F527" s="233" t="s">
        <v>177</v>
      </c>
      <c r="G527" s="230"/>
      <c r="H527" s="234">
        <v>148.5</v>
      </c>
      <c r="I527" s="235"/>
      <c r="J527" s="230"/>
      <c r="K527" s="230"/>
      <c r="L527" s="236"/>
      <c r="M527" s="237"/>
      <c r="N527" s="238"/>
      <c r="O527" s="238"/>
      <c r="P527" s="238"/>
      <c r="Q527" s="238"/>
      <c r="R527" s="238"/>
      <c r="S527" s="238"/>
      <c r="T527" s="239"/>
      <c r="AT527" s="240" t="s">
        <v>173</v>
      </c>
      <c r="AU527" s="240" t="s">
        <v>82</v>
      </c>
      <c r="AV527" s="13" t="s">
        <v>169</v>
      </c>
      <c r="AW527" s="13" t="s">
        <v>36</v>
      </c>
      <c r="AX527" s="13" t="s">
        <v>80</v>
      </c>
      <c r="AY527" s="240" t="s">
        <v>162</v>
      </c>
    </row>
    <row r="528" spans="2:65" s="1" customFormat="1" ht="28.9" customHeight="1">
      <c r="B528" s="40"/>
      <c r="C528" s="192" t="s">
        <v>634</v>
      </c>
      <c r="D528" s="192" t="s">
        <v>164</v>
      </c>
      <c r="E528" s="193" t="s">
        <v>635</v>
      </c>
      <c r="F528" s="194" t="s">
        <v>636</v>
      </c>
      <c r="G528" s="195" t="s">
        <v>260</v>
      </c>
      <c r="H528" s="196">
        <v>148.5</v>
      </c>
      <c r="I528" s="197"/>
      <c r="J528" s="198">
        <f>ROUND(I528*H528,2)</f>
        <v>0</v>
      </c>
      <c r="K528" s="194" t="s">
        <v>168</v>
      </c>
      <c r="L528" s="60"/>
      <c r="M528" s="199" t="s">
        <v>21</v>
      </c>
      <c r="N528" s="200" t="s">
        <v>43</v>
      </c>
      <c r="O528" s="41"/>
      <c r="P528" s="201">
        <f>O528*H528</f>
        <v>0</v>
      </c>
      <c r="Q528" s="201">
        <v>0</v>
      </c>
      <c r="R528" s="201">
        <f>Q528*H528</f>
        <v>0</v>
      </c>
      <c r="S528" s="201">
        <v>0</v>
      </c>
      <c r="T528" s="202">
        <f>S528*H528</f>
        <v>0</v>
      </c>
      <c r="AR528" s="23" t="s">
        <v>271</v>
      </c>
      <c r="AT528" s="23" t="s">
        <v>164</v>
      </c>
      <c r="AU528" s="23" t="s">
        <v>82</v>
      </c>
      <c r="AY528" s="23" t="s">
        <v>162</v>
      </c>
      <c r="BE528" s="203">
        <f>IF(N528="základní",J528,0)</f>
        <v>0</v>
      </c>
      <c r="BF528" s="203">
        <f>IF(N528="snížená",J528,0)</f>
        <v>0</v>
      </c>
      <c r="BG528" s="203">
        <f>IF(N528="zákl. přenesená",J528,0)</f>
        <v>0</v>
      </c>
      <c r="BH528" s="203">
        <f>IF(N528="sníž. přenesená",J528,0)</f>
        <v>0</v>
      </c>
      <c r="BI528" s="203">
        <f>IF(N528="nulová",J528,0)</f>
        <v>0</v>
      </c>
      <c r="BJ528" s="23" t="s">
        <v>80</v>
      </c>
      <c r="BK528" s="203">
        <f>ROUND(I528*H528,2)</f>
        <v>0</v>
      </c>
      <c r="BL528" s="23" t="s">
        <v>271</v>
      </c>
      <c r="BM528" s="23" t="s">
        <v>637</v>
      </c>
    </row>
    <row r="529" spans="2:65" s="1" customFormat="1" ht="54">
      <c r="B529" s="40"/>
      <c r="C529" s="62"/>
      <c r="D529" s="204" t="s">
        <v>171</v>
      </c>
      <c r="E529" s="62"/>
      <c r="F529" s="205" t="s">
        <v>638</v>
      </c>
      <c r="G529" s="62"/>
      <c r="H529" s="62"/>
      <c r="I529" s="162"/>
      <c r="J529" s="62"/>
      <c r="K529" s="62"/>
      <c r="L529" s="60"/>
      <c r="M529" s="206"/>
      <c r="N529" s="41"/>
      <c r="O529" s="41"/>
      <c r="P529" s="41"/>
      <c r="Q529" s="41"/>
      <c r="R529" s="41"/>
      <c r="S529" s="41"/>
      <c r="T529" s="77"/>
      <c r="AT529" s="23" t="s">
        <v>171</v>
      </c>
      <c r="AU529" s="23" t="s">
        <v>82</v>
      </c>
    </row>
    <row r="530" spans="2:65" s="11" customFormat="1">
      <c r="B530" s="207"/>
      <c r="C530" s="208"/>
      <c r="D530" s="204" t="s">
        <v>173</v>
      </c>
      <c r="E530" s="209" t="s">
        <v>21</v>
      </c>
      <c r="F530" s="210" t="s">
        <v>174</v>
      </c>
      <c r="G530" s="208"/>
      <c r="H530" s="211" t="s">
        <v>21</v>
      </c>
      <c r="I530" s="212"/>
      <c r="J530" s="208"/>
      <c r="K530" s="208"/>
      <c r="L530" s="213"/>
      <c r="M530" s="214"/>
      <c r="N530" s="215"/>
      <c r="O530" s="215"/>
      <c r="P530" s="215"/>
      <c r="Q530" s="215"/>
      <c r="R530" s="215"/>
      <c r="S530" s="215"/>
      <c r="T530" s="216"/>
      <c r="AT530" s="217" t="s">
        <v>173</v>
      </c>
      <c r="AU530" s="217" t="s">
        <v>82</v>
      </c>
      <c r="AV530" s="11" t="s">
        <v>80</v>
      </c>
      <c r="AW530" s="11" t="s">
        <v>36</v>
      </c>
      <c r="AX530" s="11" t="s">
        <v>72</v>
      </c>
      <c r="AY530" s="217" t="s">
        <v>162</v>
      </c>
    </row>
    <row r="531" spans="2:65" s="11" customFormat="1">
      <c r="B531" s="207"/>
      <c r="C531" s="208"/>
      <c r="D531" s="204" t="s">
        <v>173</v>
      </c>
      <c r="E531" s="209" t="s">
        <v>21</v>
      </c>
      <c r="F531" s="210" t="s">
        <v>639</v>
      </c>
      <c r="G531" s="208"/>
      <c r="H531" s="211" t="s">
        <v>21</v>
      </c>
      <c r="I531" s="212"/>
      <c r="J531" s="208"/>
      <c r="K531" s="208"/>
      <c r="L531" s="213"/>
      <c r="M531" s="214"/>
      <c r="N531" s="215"/>
      <c r="O531" s="215"/>
      <c r="P531" s="215"/>
      <c r="Q531" s="215"/>
      <c r="R531" s="215"/>
      <c r="S531" s="215"/>
      <c r="T531" s="216"/>
      <c r="AT531" s="217" t="s">
        <v>173</v>
      </c>
      <c r="AU531" s="217" t="s">
        <v>82</v>
      </c>
      <c r="AV531" s="11" t="s">
        <v>80</v>
      </c>
      <c r="AW531" s="11" t="s">
        <v>36</v>
      </c>
      <c r="AX531" s="11" t="s">
        <v>72</v>
      </c>
      <c r="AY531" s="217" t="s">
        <v>162</v>
      </c>
    </row>
    <row r="532" spans="2:65" s="11" customFormat="1">
      <c r="B532" s="207"/>
      <c r="C532" s="208"/>
      <c r="D532" s="204" t="s">
        <v>173</v>
      </c>
      <c r="E532" s="209" t="s">
        <v>21</v>
      </c>
      <c r="F532" s="210" t="s">
        <v>210</v>
      </c>
      <c r="G532" s="208"/>
      <c r="H532" s="211" t="s">
        <v>21</v>
      </c>
      <c r="I532" s="212"/>
      <c r="J532" s="208"/>
      <c r="K532" s="208"/>
      <c r="L532" s="213"/>
      <c r="M532" s="214"/>
      <c r="N532" s="215"/>
      <c r="O532" s="215"/>
      <c r="P532" s="215"/>
      <c r="Q532" s="215"/>
      <c r="R532" s="215"/>
      <c r="S532" s="215"/>
      <c r="T532" s="216"/>
      <c r="AT532" s="217" t="s">
        <v>173</v>
      </c>
      <c r="AU532" s="217" t="s">
        <v>82</v>
      </c>
      <c r="AV532" s="11" t="s">
        <v>80</v>
      </c>
      <c r="AW532" s="11" t="s">
        <v>36</v>
      </c>
      <c r="AX532" s="11" t="s">
        <v>72</v>
      </c>
      <c r="AY532" s="217" t="s">
        <v>162</v>
      </c>
    </row>
    <row r="533" spans="2:65" s="12" customFormat="1">
      <c r="B533" s="218"/>
      <c r="C533" s="219"/>
      <c r="D533" s="204" t="s">
        <v>173</v>
      </c>
      <c r="E533" s="220" t="s">
        <v>21</v>
      </c>
      <c r="F533" s="221" t="s">
        <v>632</v>
      </c>
      <c r="G533" s="219"/>
      <c r="H533" s="222">
        <v>77.25</v>
      </c>
      <c r="I533" s="223"/>
      <c r="J533" s="219"/>
      <c r="K533" s="219"/>
      <c r="L533" s="224"/>
      <c r="M533" s="225"/>
      <c r="N533" s="226"/>
      <c r="O533" s="226"/>
      <c r="P533" s="226"/>
      <c r="Q533" s="226"/>
      <c r="R533" s="226"/>
      <c r="S533" s="226"/>
      <c r="T533" s="227"/>
      <c r="AT533" s="228" t="s">
        <v>173</v>
      </c>
      <c r="AU533" s="228" t="s">
        <v>82</v>
      </c>
      <c r="AV533" s="12" t="s">
        <v>82</v>
      </c>
      <c r="AW533" s="12" t="s">
        <v>36</v>
      </c>
      <c r="AX533" s="12" t="s">
        <v>72</v>
      </c>
      <c r="AY533" s="228" t="s">
        <v>162</v>
      </c>
    </row>
    <row r="534" spans="2:65" s="11" customFormat="1">
      <c r="B534" s="207"/>
      <c r="C534" s="208"/>
      <c r="D534" s="204" t="s">
        <v>173</v>
      </c>
      <c r="E534" s="209" t="s">
        <v>21</v>
      </c>
      <c r="F534" s="210" t="s">
        <v>212</v>
      </c>
      <c r="G534" s="208"/>
      <c r="H534" s="211" t="s">
        <v>21</v>
      </c>
      <c r="I534" s="212"/>
      <c r="J534" s="208"/>
      <c r="K534" s="208"/>
      <c r="L534" s="213"/>
      <c r="M534" s="214"/>
      <c r="N534" s="215"/>
      <c r="O534" s="215"/>
      <c r="P534" s="215"/>
      <c r="Q534" s="215"/>
      <c r="R534" s="215"/>
      <c r="S534" s="215"/>
      <c r="T534" s="216"/>
      <c r="AT534" s="217" t="s">
        <v>173</v>
      </c>
      <c r="AU534" s="217" t="s">
        <v>82</v>
      </c>
      <c r="AV534" s="11" t="s">
        <v>80</v>
      </c>
      <c r="AW534" s="11" t="s">
        <v>36</v>
      </c>
      <c r="AX534" s="11" t="s">
        <v>72</v>
      </c>
      <c r="AY534" s="217" t="s">
        <v>162</v>
      </c>
    </row>
    <row r="535" spans="2:65" s="12" customFormat="1">
      <c r="B535" s="218"/>
      <c r="C535" s="219"/>
      <c r="D535" s="204" t="s">
        <v>173</v>
      </c>
      <c r="E535" s="220" t="s">
        <v>21</v>
      </c>
      <c r="F535" s="221" t="s">
        <v>633</v>
      </c>
      <c r="G535" s="219"/>
      <c r="H535" s="222">
        <v>71.25</v>
      </c>
      <c r="I535" s="223"/>
      <c r="J535" s="219"/>
      <c r="K535" s="219"/>
      <c r="L535" s="224"/>
      <c r="M535" s="225"/>
      <c r="N535" s="226"/>
      <c r="O535" s="226"/>
      <c r="P535" s="226"/>
      <c r="Q535" s="226"/>
      <c r="R535" s="226"/>
      <c r="S535" s="226"/>
      <c r="T535" s="227"/>
      <c r="AT535" s="228" t="s">
        <v>173</v>
      </c>
      <c r="AU535" s="228" t="s">
        <v>82</v>
      </c>
      <c r="AV535" s="12" t="s">
        <v>82</v>
      </c>
      <c r="AW535" s="12" t="s">
        <v>36</v>
      </c>
      <c r="AX535" s="12" t="s">
        <v>72</v>
      </c>
      <c r="AY535" s="228" t="s">
        <v>162</v>
      </c>
    </row>
    <row r="536" spans="2:65" s="13" customFormat="1">
      <c r="B536" s="229"/>
      <c r="C536" s="230"/>
      <c r="D536" s="231" t="s">
        <v>173</v>
      </c>
      <c r="E536" s="232" t="s">
        <v>21</v>
      </c>
      <c r="F536" s="233" t="s">
        <v>177</v>
      </c>
      <c r="G536" s="230"/>
      <c r="H536" s="234">
        <v>148.5</v>
      </c>
      <c r="I536" s="235"/>
      <c r="J536" s="230"/>
      <c r="K536" s="230"/>
      <c r="L536" s="236"/>
      <c r="M536" s="237"/>
      <c r="N536" s="238"/>
      <c r="O536" s="238"/>
      <c r="P536" s="238"/>
      <c r="Q536" s="238"/>
      <c r="R536" s="238"/>
      <c r="S536" s="238"/>
      <c r="T536" s="239"/>
      <c r="AT536" s="240" t="s">
        <v>173</v>
      </c>
      <c r="AU536" s="240" t="s">
        <v>82</v>
      </c>
      <c r="AV536" s="13" t="s">
        <v>169</v>
      </c>
      <c r="AW536" s="13" t="s">
        <v>36</v>
      </c>
      <c r="AX536" s="13" t="s">
        <v>80</v>
      </c>
      <c r="AY536" s="240" t="s">
        <v>162</v>
      </c>
    </row>
    <row r="537" spans="2:65" s="1" customFormat="1" ht="20.45" customHeight="1">
      <c r="B537" s="40"/>
      <c r="C537" s="242" t="s">
        <v>640</v>
      </c>
      <c r="D537" s="242" t="s">
        <v>387</v>
      </c>
      <c r="E537" s="243" t="s">
        <v>641</v>
      </c>
      <c r="F537" s="244" t="s">
        <v>642</v>
      </c>
      <c r="G537" s="245" t="s">
        <v>260</v>
      </c>
      <c r="H537" s="246">
        <v>178.2</v>
      </c>
      <c r="I537" s="247"/>
      <c r="J537" s="248">
        <f>ROUND(I537*H537,2)</f>
        <v>0</v>
      </c>
      <c r="K537" s="244" t="s">
        <v>21</v>
      </c>
      <c r="L537" s="249"/>
      <c r="M537" s="250" t="s">
        <v>21</v>
      </c>
      <c r="N537" s="251" t="s">
        <v>43</v>
      </c>
      <c r="O537" s="41"/>
      <c r="P537" s="201">
        <f>O537*H537</f>
        <v>0</v>
      </c>
      <c r="Q537" s="201">
        <v>1.8E-3</v>
      </c>
      <c r="R537" s="201">
        <f>Q537*H537</f>
        <v>0.32075999999999999</v>
      </c>
      <c r="S537" s="201">
        <v>0</v>
      </c>
      <c r="T537" s="202">
        <f>S537*H537</f>
        <v>0</v>
      </c>
      <c r="AR537" s="23" t="s">
        <v>373</v>
      </c>
      <c r="AT537" s="23" t="s">
        <v>387</v>
      </c>
      <c r="AU537" s="23" t="s">
        <v>82</v>
      </c>
      <c r="AY537" s="23" t="s">
        <v>162</v>
      </c>
      <c r="BE537" s="203">
        <f>IF(N537="základní",J537,0)</f>
        <v>0</v>
      </c>
      <c r="BF537" s="203">
        <f>IF(N537="snížená",J537,0)</f>
        <v>0</v>
      </c>
      <c r="BG537" s="203">
        <f>IF(N537="zákl. přenesená",J537,0)</f>
        <v>0</v>
      </c>
      <c r="BH537" s="203">
        <f>IF(N537="sníž. přenesená",J537,0)</f>
        <v>0</v>
      </c>
      <c r="BI537" s="203">
        <f>IF(N537="nulová",J537,0)</f>
        <v>0</v>
      </c>
      <c r="BJ537" s="23" t="s">
        <v>80</v>
      </c>
      <c r="BK537" s="203">
        <f>ROUND(I537*H537,2)</f>
        <v>0</v>
      </c>
      <c r="BL537" s="23" t="s">
        <v>271</v>
      </c>
      <c r="BM537" s="23" t="s">
        <v>643</v>
      </c>
    </row>
    <row r="538" spans="2:65" s="1" customFormat="1" ht="27">
      <c r="B538" s="40"/>
      <c r="C538" s="62"/>
      <c r="D538" s="204" t="s">
        <v>486</v>
      </c>
      <c r="E538" s="62"/>
      <c r="F538" s="205" t="s">
        <v>644</v>
      </c>
      <c r="G538" s="62"/>
      <c r="H538" s="62"/>
      <c r="I538" s="162"/>
      <c r="J538" s="62"/>
      <c r="K538" s="62"/>
      <c r="L538" s="60"/>
      <c r="M538" s="206"/>
      <c r="N538" s="41"/>
      <c r="O538" s="41"/>
      <c r="P538" s="41"/>
      <c r="Q538" s="41"/>
      <c r="R538" s="41"/>
      <c r="S538" s="41"/>
      <c r="T538" s="77"/>
      <c r="AT538" s="23" t="s">
        <v>486</v>
      </c>
      <c r="AU538" s="23" t="s">
        <v>82</v>
      </c>
    </row>
    <row r="539" spans="2:65" s="11" customFormat="1">
      <c r="B539" s="207"/>
      <c r="C539" s="208"/>
      <c r="D539" s="204" t="s">
        <v>173</v>
      </c>
      <c r="E539" s="209" t="s">
        <v>21</v>
      </c>
      <c r="F539" s="210" t="s">
        <v>645</v>
      </c>
      <c r="G539" s="208"/>
      <c r="H539" s="211" t="s">
        <v>21</v>
      </c>
      <c r="I539" s="212"/>
      <c r="J539" s="208"/>
      <c r="K539" s="208"/>
      <c r="L539" s="213"/>
      <c r="M539" s="214"/>
      <c r="N539" s="215"/>
      <c r="O539" s="215"/>
      <c r="P539" s="215"/>
      <c r="Q539" s="215"/>
      <c r="R539" s="215"/>
      <c r="S539" s="215"/>
      <c r="T539" s="216"/>
      <c r="AT539" s="217" t="s">
        <v>173</v>
      </c>
      <c r="AU539" s="217" t="s">
        <v>82</v>
      </c>
      <c r="AV539" s="11" t="s">
        <v>80</v>
      </c>
      <c r="AW539" s="11" t="s">
        <v>36</v>
      </c>
      <c r="AX539" s="11" t="s">
        <v>72</v>
      </c>
      <c r="AY539" s="217" t="s">
        <v>162</v>
      </c>
    </row>
    <row r="540" spans="2:65" s="12" customFormat="1">
      <c r="B540" s="218"/>
      <c r="C540" s="219"/>
      <c r="D540" s="204" t="s">
        <v>173</v>
      </c>
      <c r="E540" s="220" t="s">
        <v>21</v>
      </c>
      <c r="F540" s="221" t="s">
        <v>646</v>
      </c>
      <c r="G540" s="219"/>
      <c r="H540" s="222">
        <v>178.2</v>
      </c>
      <c r="I540" s="223"/>
      <c r="J540" s="219"/>
      <c r="K540" s="219"/>
      <c r="L540" s="224"/>
      <c r="M540" s="225"/>
      <c r="N540" s="226"/>
      <c r="O540" s="226"/>
      <c r="P540" s="226"/>
      <c r="Q540" s="226"/>
      <c r="R540" s="226"/>
      <c r="S540" s="226"/>
      <c r="T540" s="227"/>
      <c r="AT540" s="228" t="s">
        <v>173</v>
      </c>
      <c r="AU540" s="228" t="s">
        <v>82</v>
      </c>
      <c r="AV540" s="12" t="s">
        <v>82</v>
      </c>
      <c r="AW540" s="12" t="s">
        <v>36</v>
      </c>
      <c r="AX540" s="12" t="s">
        <v>72</v>
      </c>
      <c r="AY540" s="228" t="s">
        <v>162</v>
      </c>
    </row>
    <row r="541" spans="2:65" s="13" customFormat="1">
      <c r="B541" s="229"/>
      <c r="C541" s="230"/>
      <c r="D541" s="231" t="s">
        <v>173</v>
      </c>
      <c r="E541" s="232" t="s">
        <v>21</v>
      </c>
      <c r="F541" s="233" t="s">
        <v>177</v>
      </c>
      <c r="G541" s="230"/>
      <c r="H541" s="234">
        <v>178.2</v>
      </c>
      <c r="I541" s="235"/>
      <c r="J541" s="230"/>
      <c r="K541" s="230"/>
      <c r="L541" s="236"/>
      <c r="M541" s="237"/>
      <c r="N541" s="238"/>
      <c r="O541" s="238"/>
      <c r="P541" s="238"/>
      <c r="Q541" s="238"/>
      <c r="R541" s="238"/>
      <c r="S541" s="238"/>
      <c r="T541" s="239"/>
      <c r="AT541" s="240" t="s">
        <v>173</v>
      </c>
      <c r="AU541" s="240" t="s">
        <v>82</v>
      </c>
      <c r="AV541" s="13" t="s">
        <v>169</v>
      </c>
      <c r="AW541" s="13" t="s">
        <v>36</v>
      </c>
      <c r="AX541" s="13" t="s">
        <v>80</v>
      </c>
      <c r="AY541" s="240" t="s">
        <v>162</v>
      </c>
    </row>
    <row r="542" spans="2:65" s="1" customFormat="1" ht="40.15" customHeight="1">
      <c r="B542" s="40"/>
      <c r="C542" s="192" t="s">
        <v>647</v>
      </c>
      <c r="D542" s="192" t="s">
        <v>164</v>
      </c>
      <c r="E542" s="193" t="s">
        <v>648</v>
      </c>
      <c r="F542" s="194" t="s">
        <v>649</v>
      </c>
      <c r="G542" s="195" t="s">
        <v>357</v>
      </c>
      <c r="H542" s="196">
        <v>0.32100000000000001</v>
      </c>
      <c r="I542" s="197"/>
      <c r="J542" s="198">
        <f>ROUND(I542*H542,2)</f>
        <v>0</v>
      </c>
      <c r="K542" s="194" t="s">
        <v>168</v>
      </c>
      <c r="L542" s="60"/>
      <c r="M542" s="199" t="s">
        <v>21</v>
      </c>
      <c r="N542" s="200" t="s">
        <v>43</v>
      </c>
      <c r="O542" s="41"/>
      <c r="P542" s="201">
        <f>O542*H542</f>
        <v>0</v>
      </c>
      <c r="Q542" s="201">
        <v>0</v>
      </c>
      <c r="R542" s="201">
        <f>Q542*H542</f>
        <v>0</v>
      </c>
      <c r="S542" s="201">
        <v>0</v>
      </c>
      <c r="T542" s="202">
        <f>S542*H542</f>
        <v>0</v>
      </c>
      <c r="AR542" s="23" t="s">
        <v>271</v>
      </c>
      <c r="AT542" s="23" t="s">
        <v>164</v>
      </c>
      <c r="AU542" s="23" t="s">
        <v>82</v>
      </c>
      <c r="AY542" s="23" t="s">
        <v>162</v>
      </c>
      <c r="BE542" s="203">
        <f>IF(N542="základní",J542,0)</f>
        <v>0</v>
      </c>
      <c r="BF542" s="203">
        <f>IF(N542="snížená",J542,0)</f>
        <v>0</v>
      </c>
      <c r="BG542" s="203">
        <f>IF(N542="zákl. přenesená",J542,0)</f>
        <v>0</v>
      </c>
      <c r="BH542" s="203">
        <f>IF(N542="sníž. přenesená",J542,0)</f>
        <v>0</v>
      </c>
      <c r="BI542" s="203">
        <f>IF(N542="nulová",J542,0)</f>
        <v>0</v>
      </c>
      <c r="BJ542" s="23" t="s">
        <v>80</v>
      </c>
      <c r="BK542" s="203">
        <f>ROUND(I542*H542,2)</f>
        <v>0</v>
      </c>
      <c r="BL542" s="23" t="s">
        <v>271</v>
      </c>
      <c r="BM542" s="23" t="s">
        <v>650</v>
      </c>
    </row>
    <row r="543" spans="2:65" s="1" customFormat="1" ht="135">
      <c r="B543" s="40"/>
      <c r="C543" s="62"/>
      <c r="D543" s="204" t="s">
        <v>171</v>
      </c>
      <c r="E543" s="62"/>
      <c r="F543" s="205" t="s">
        <v>651</v>
      </c>
      <c r="G543" s="62"/>
      <c r="H543" s="62"/>
      <c r="I543" s="162"/>
      <c r="J543" s="62"/>
      <c r="K543" s="62"/>
      <c r="L543" s="60"/>
      <c r="M543" s="255"/>
      <c r="N543" s="256"/>
      <c r="O543" s="256"/>
      <c r="P543" s="256"/>
      <c r="Q543" s="256"/>
      <c r="R543" s="256"/>
      <c r="S543" s="256"/>
      <c r="T543" s="257"/>
      <c r="AT543" s="23" t="s">
        <v>171</v>
      </c>
      <c r="AU543" s="23" t="s">
        <v>82</v>
      </c>
    </row>
    <row r="544" spans="2:65" s="1" customFormat="1" ht="6.95" customHeight="1">
      <c r="B544" s="55"/>
      <c r="C544" s="56"/>
      <c r="D544" s="56"/>
      <c r="E544" s="56"/>
      <c r="F544" s="56"/>
      <c r="G544" s="56"/>
      <c r="H544" s="56"/>
      <c r="I544" s="138"/>
      <c r="J544" s="56"/>
      <c r="K544" s="56"/>
      <c r="L544" s="60"/>
    </row>
  </sheetData>
  <sheetProtection password="CC35" sheet="1" objects="1" scenarios="1" formatCells="0" formatColumns="0" formatRows="0" sort="0" autoFilter="0"/>
  <autoFilter ref="C86:K543"/>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5"/>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103</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1314</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ROUND(J82,2)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ROUND(SUM(BE82:BE124), 2)</f>
        <v>0</v>
      </c>
      <c r="G30" s="41"/>
      <c r="H30" s="41"/>
      <c r="I30" s="130">
        <v>0.21</v>
      </c>
      <c r="J30" s="129">
        <f>ROUND(ROUND((SUM(BE82:BE124)), 2)*I30, 2)</f>
        <v>0</v>
      </c>
      <c r="K30" s="44"/>
    </row>
    <row r="31" spans="2:11" s="1" customFormat="1" ht="14.45" customHeight="1">
      <c r="B31" s="40"/>
      <c r="C31" s="41"/>
      <c r="D31" s="41"/>
      <c r="E31" s="48" t="s">
        <v>44</v>
      </c>
      <c r="F31" s="129">
        <f>ROUND(SUM(BF82:BF124), 2)</f>
        <v>0</v>
      </c>
      <c r="G31" s="41"/>
      <c r="H31" s="41"/>
      <c r="I31" s="130">
        <v>0.15</v>
      </c>
      <c r="J31" s="129">
        <f>ROUND(ROUND((SUM(BF82:BF124)), 2)*I31, 2)</f>
        <v>0</v>
      </c>
      <c r="K31" s="44"/>
    </row>
    <row r="32" spans="2:11" s="1" customFormat="1" ht="14.45" hidden="1" customHeight="1">
      <c r="B32" s="40"/>
      <c r="C32" s="41"/>
      <c r="D32" s="41"/>
      <c r="E32" s="48" t="s">
        <v>45</v>
      </c>
      <c r="F32" s="129">
        <f>ROUND(SUM(BG82:BG124), 2)</f>
        <v>0</v>
      </c>
      <c r="G32" s="41"/>
      <c r="H32" s="41"/>
      <c r="I32" s="130">
        <v>0.21</v>
      </c>
      <c r="J32" s="129">
        <v>0</v>
      </c>
      <c r="K32" s="44"/>
    </row>
    <row r="33" spans="2:11" s="1" customFormat="1" ht="14.45" hidden="1" customHeight="1">
      <c r="B33" s="40"/>
      <c r="C33" s="41"/>
      <c r="D33" s="41"/>
      <c r="E33" s="48" t="s">
        <v>46</v>
      </c>
      <c r="F33" s="129">
        <f>ROUND(SUM(BH82:BH124), 2)</f>
        <v>0</v>
      </c>
      <c r="G33" s="41"/>
      <c r="H33" s="41"/>
      <c r="I33" s="130">
        <v>0.15</v>
      </c>
      <c r="J33" s="129">
        <v>0</v>
      </c>
      <c r="K33" s="44"/>
    </row>
    <row r="34" spans="2:11" s="1" customFormat="1" ht="14.45" hidden="1" customHeight="1">
      <c r="B34" s="40"/>
      <c r="C34" s="41"/>
      <c r="D34" s="41"/>
      <c r="E34" s="48" t="s">
        <v>47</v>
      </c>
      <c r="F34" s="129">
        <f>ROUND(SUM(BI82:BI124),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VRN 01 - Vedlejší rozpočtové náklady SO 01</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J82</f>
        <v>0</v>
      </c>
      <c r="K56" s="44"/>
      <c r="AU56" s="23" t="s">
        <v>134</v>
      </c>
    </row>
    <row r="57" spans="2:47" s="7" customFormat="1" ht="24.95" customHeight="1">
      <c r="B57" s="148"/>
      <c r="C57" s="149"/>
      <c r="D57" s="150" t="s">
        <v>1315</v>
      </c>
      <c r="E57" s="151"/>
      <c r="F57" s="151"/>
      <c r="G57" s="151"/>
      <c r="H57" s="151"/>
      <c r="I57" s="152"/>
      <c r="J57" s="153">
        <f>J83</f>
        <v>0</v>
      </c>
      <c r="K57" s="154"/>
    </row>
    <row r="58" spans="2:47" s="8" customFormat="1" ht="19.899999999999999" customHeight="1">
      <c r="B58" s="155"/>
      <c r="C58" s="156"/>
      <c r="D58" s="157" t="s">
        <v>1316</v>
      </c>
      <c r="E58" s="158"/>
      <c r="F58" s="158"/>
      <c r="G58" s="158"/>
      <c r="H58" s="158"/>
      <c r="I58" s="159"/>
      <c r="J58" s="160">
        <f>J84</f>
        <v>0</v>
      </c>
      <c r="K58" s="161"/>
    </row>
    <row r="59" spans="2:47" s="8" customFormat="1" ht="19.899999999999999" customHeight="1">
      <c r="B59" s="155"/>
      <c r="C59" s="156"/>
      <c r="D59" s="157" t="s">
        <v>1317</v>
      </c>
      <c r="E59" s="158"/>
      <c r="F59" s="158"/>
      <c r="G59" s="158"/>
      <c r="H59" s="158"/>
      <c r="I59" s="159"/>
      <c r="J59" s="160">
        <f>J94</f>
        <v>0</v>
      </c>
      <c r="K59" s="161"/>
    </row>
    <row r="60" spans="2:47" s="8" customFormat="1" ht="19.899999999999999" customHeight="1">
      <c r="B60" s="155"/>
      <c r="C60" s="156"/>
      <c r="D60" s="157" t="s">
        <v>1318</v>
      </c>
      <c r="E60" s="158"/>
      <c r="F60" s="158"/>
      <c r="G60" s="158"/>
      <c r="H60" s="158"/>
      <c r="I60" s="159"/>
      <c r="J60" s="160">
        <f>J106</f>
        <v>0</v>
      </c>
      <c r="K60" s="161"/>
    </row>
    <row r="61" spans="2:47" s="8" customFormat="1" ht="19.899999999999999" customHeight="1">
      <c r="B61" s="155"/>
      <c r="C61" s="156"/>
      <c r="D61" s="157" t="s">
        <v>1319</v>
      </c>
      <c r="E61" s="158"/>
      <c r="F61" s="158"/>
      <c r="G61" s="158"/>
      <c r="H61" s="158"/>
      <c r="I61" s="159"/>
      <c r="J61" s="160">
        <f>J109</f>
        <v>0</v>
      </c>
      <c r="K61" s="161"/>
    </row>
    <row r="62" spans="2:47" s="8" customFormat="1" ht="19.899999999999999" customHeight="1">
      <c r="B62" s="155"/>
      <c r="C62" s="156"/>
      <c r="D62" s="157" t="s">
        <v>1320</v>
      </c>
      <c r="E62" s="158"/>
      <c r="F62" s="158"/>
      <c r="G62" s="158"/>
      <c r="H62" s="158"/>
      <c r="I62" s="159"/>
      <c r="J62" s="160">
        <f>J114</f>
        <v>0</v>
      </c>
      <c r="K62" s="161"/>
    </row>
    <row r="63" spans="2:47" s="1" customFormat="1" ht="21.75" customHeight="1">
      <c r="B63" s="40"/>
      <c r="C63" s="41"/>
      <c r="D63" s="41"/>
      <c r="E63" s="41"/>
      <c r="F63" s="41"/>
      <c r="G63" s="41"/>
      <c r="H63" s="41"/>
      <c r="I63" s="117"/>
      <c r="J63" s="41"/>
      <c r="K63" s="44"/>
    </row>
    <row r="64" spans="2:47" s="1" customFormat="1" ht="6.95" customHeight="1">
      <c r="B64" s="55"/>
      <c r="C64" s="56"/>
      <c r="D64" s="56"/>
      <c r="E64" s="56"/>
      <c r="F64" s="56"/>
      <c r="G64" s="56"/>
      <c r="H64" s="56"/>
      <c r="I64" s="138"/>
      <c r="J64" s="56"/>
      <c r="K64" s="57"/>
    </row>
    <row r="68" spans="2:12" s="1" customFormat="1" ht="6.95" customHeight="1">
      <c r="B68" s="58"/>
      <c r="C68" s="59"/>
      <c r="D68" s="59"/>
      <c r="E68" s="59"/>
      <c r="F68" s="59"/>
      <c r="G68" s="59"/>
      <c r="H68" s="59"/>
      <c r="I68" s="141"/>
      <c r="J68" s="59"/>
      <c r="K68" s="59"/>
      <c r="L68" s="60"/>
    </row>
    <row r="69" spans="2:12" s="1" customFormat="1" ht="36.950000000000003" customHeight="1">
      <c r="B69" s="40"/>
      <c r="C69" s="61" t="s">
        <v>146</v>
      </c>
      <c r="D69" s="62"/>
      <c r="E69" s="62"/>
      <c r="F69" s="62"/>
      <c r="G69" s="62"/>
      <c r="H69" s="62"/>
      <c r="I69" s="162"/>
      <c r="J69" s="62"/>
      <c r="K69" s="62"/>
      <c r="L69" s="60"/>
    </row>
    <row r="70" spans="2:12" s="1" customFormat="1" ht="6.95" customHeight="1">
      <c r="B70" s="40"/>
      <c r="C70" s="62"/>
      <c r="D70" s="62"/>
      <c r="E70" s="62"/>
      <c r="F70" s="62"/>
      <c r="G70" s="62"/>
      <c r="H70" s="62"/>
      <c r="I70" s="162"/>
      <c r="J70" s="62"/>
      <c r="K70" s="62"/>
      <c r="L70" s="60"/>
    </row>
    <row r="71" spans="2:12" s="1" customFormat="1" ht="14.45" customHeight="1">
      <c r="B71" s="40"/>
      <c r="C71" s="64" t="s">
        <v>18</v>
      </c>
      <c r="D71" s="62"/>
      <c r="E71" s="62"/>
      <c r="F71" s="62"/>
      <c r="G71" s="62"/>
      <c r="H71" s="62"/>
      <c r="I71" s="162"/>
      <c r="J71" s="62"/>
      <c r="K71" s="62"/>
      <c r="L71" s="60"/>
    </row>
    <row r="72" spans="2:12" s="1" customFormat="1" ht="20.45" customHeight="1">
      <c r="B72" s="40"/>
      <c r="C72" s="62"/>
      <c r="D72" s="62"/>
      <c r="E72" s="381" t="str">
        <f>E7</f>
        <v>Desná, Loučná - Kouty nad Desnou, oprava kamenných stupňů</v>
      </c>
      <c r="F72" s="382"/>
      <c r="G72" s="382"/>
      <c r="H72" s="382"/>
      <c r="I72" s="162"/>
      <c r="J72" s="62"/>
      <c r="K72" s="62"/>
      <c r="L72" s="60"/>
    </row>
    <row r="73" spans="2:12" s="1" customFormat="1" ht="14.45" customHeight="1">
      <c r="B73" s="40"/>
      <c r="C73" s="64" t="s">
        <v>128</v>
      </c>
      <c r="D73" s="62"/>
      <c r="E73" s="62"/>
      <c r="F73" s="62"/>
      <c r="G73" s="62"/>
      <c r="H73" s="62"/>
      <c r="I73" s="162"/>
      <c r="J73" s="62"/>
      <c r="K73" s="62"/>
      <c r="L73" s="60"/>
    </row>
    <row r="74" spans="2:12" s="1" customFormat="1" ht="22.15" customHeight="1">
      <c r="B74" s="40"/>
      <c r="C74" s="62"/>
      <c r="D74" s="62"/>
      <c r="E74" s="349" t="str">
        <f>E9</f>
        <v>VRN 01 - Vedlejší rozpočtové náklady SO 01</v>
      </c>
      <c r="F74" s="383"/>
      <c r="G74" s="383"/>
      <c r="H74" s="383"/>
      <c r="I74" s="162"/>
      <c r="J74" s="62"/>
      <c r="K74" s="62"/>
      <c r="L74" s="60"/>
    </row>
    <row r="75" spans="2:12" s="1" customFormat="1" ht="6.95" customHeight="1">
      <c r="B75" s="40"/>
      <c r="C75" s="62"/>
      <c r="D75" s="62"/>
      <c r="E75" s="62"/>
      <c r="F75" s="62"/>
      <c r="G75" s="62"/>
      <c r="H75" s="62"/>
      <c r="I75" s="162"/>
      <c r="J75" s="62"/>
      <c r="K75" s="62"/>
      <c r="L75" s="60"/>
    </row>
    <row r="76" spans="2:12" s="1" customFormat="1" ht="18" customHeight="1">
      <c r="B76" s="40"/>
      <c r="C76" s="64" t="s">
        <v>23</v>
      </c>
      <c r="D76" s="62"/>
      <c r="E76" s="62"/>
      <c r="F76" s="163" t="str">
        <f>F12</f>
        <v>Kouty nad Desnou, Rejhotice</v>
      </c>
      <c r="G76" s="62"/>
      <c r="H76" s="62"/>
      <c r="I76" s="164" t="s">
        <v>25</v>
      </c>
      <c r="J76" s="72" t="str">
        <f>IF(J12="","",J12)</f>
        <v>25. 9. 2017</v>
      </c>
      <c r="K76" s="62"/>
      <c r="L76" s="60"/>
    </row>
    <row r="77" spans="2:12" s="1" customFormat="1" ht="6.95" customHeight="1">
      <c r="B77" s="40"/>
      <c r="C77" s="62"/>
      <c r="D77" s="62"/>
      <c r="E77" s="62"/>
      <c r="F77" s="62"/>
      <c r="G77" s="62"/>
      <c r="H77" s="62"/>
      <c r="I77" s="162"/>
      <c r="J77" s="62"/>
      <c r="K77" s="62"/>
      <c r="L77" s="60"/>
    </row>
    <row r="78" spans="2:12" s="1" customFormat="1" ht="15">
      <c r="B78" s="40"/>
      <c r="C78" s="64" t="s">
        <v>27</v>
      </c>
      <c r="D78" s="62"/>
      <c r="E78" s="62"/>
      <c r="F78" s="163" t="str">
        <f>E15</f>
        <v xml:space="preserve"> </v>
      </c>
      <c r="G78" s="62"/>
      <c r="H78" s="62"/>
      <c r="I78" s="164" t="s">
        <v>33</v>
      </c>
      <c r="J78" s="163" t="str">
        <f>E21</f>
        <v>AGPOL s.r.o., Jungmannova 153/12, 77900 Olomouc</v>
      </c>
      <c r="K78" s="62"/>
      <c r="L78" s="60"/>
    </row>
    <row r="79" spans="2:12" s="1" customFormat="1" ht="14.45" customHeight="1">
      <c r="B79" s="40"/>
      <c r="C79" s="64" t="s">
        <v>31</v>
      </c>
      <c r="D79" s="62"/>
      <c r="E79" s="62"/>
      <c r="F79" s="163" t="str">
        <f>IF(E18="","",E18)</f>
        <v/>
      </c>
      <c r="G79" s="62"/>
      <c r="H79" s="62"/>
      <c r="I79" s="162"/>
      <c r="J79" s="62"/>
      <c r="K79" s="62"/>
      <c r="L79" s="60"/>
    </row>
    <row r="80" spans="2:12" s="1" customFormat="1" ht="10.35" customHeight="1">
      <c r="B80" s="40"/>
      <c r="C80" s="62"/>
      <c r="D80" s="62"/>
      <c r="E80" s="62"/>
      <c r="F80" s="62"/>
      <c r="G80" s="62"/>
      <c r="H80" s="62"/>
      <c r="I80" s="162"/>
      <c r="J80" s="62"/>
      <c r="K80" s="62"/>
      <c r="L80" s="60"/>
    </row>
    <row r="81" spans="2:65" s="9" customFormat="1" ht="29.25" customHeight="1">
      <c r="B81" s="165"/>
      <c r="C81" s="166" t="s">
        <v>147</v>
      </c>
      <c r="D81" s="167" t="s">
        <v>57</v>
      </c>
      <c r="E81" s="167" t="s">
        <v>53</v>
      </c>
      <c r="F81" s="167" t="s">
        <v>148</v>
      </c>
      <c r="G81" s="167" t="s">
        <v>149</v>
      </c>
      <c r="H81" s="167" t="s">
        <v>150</v>
      </c>
      <c r="I81" s="168" t="s">
        <v>151</v>
      </c>
      <c r="J81" s="167" t="s">
        <v>132</v>
      </c>
      <c r="K81" s="169" t="s">
        <v>152</v>
      </c>
      <c r="L81" s="170"/>
      <c r="M81" s="80" t="s">
        <v>153</v>
      </c>
      <c r="N81" s="81" t="s">
        <v>42</v>
      </c>
      <c r="O81" s="81" t="s">
        <v>154</v>
      </c>
      <c r="P81" s="81" t="s">
        <v>155</v>
      </c>
      <c r="Q81" s="81" t="s">
        <v>156</v>
      </c>
      <c r="R81" s="81" t="s">
        <v>157</v>
      </c>
      <c r="S81" s="81" t="s">
        <v>158</v>
      </c>
      <c r="T81" s="82" t="s">
        <v>159</v>
      </c>
    </row>
    <row r="82" spans="2:65" s="1" customFormat="1" ht="29.25" customHeight="1">
      <c r="B82" s="40"/>
      <c r="C82" s="86" t="s">
        <v>133</v>
      </c>
      <c r="D82" s="62"/>
      <c r="E82" s="62"/>
      <c r="F82" s="62"/>
      <c r="G82" s="62"/>
      <c r="H82" s="62"/>
      <c r="I82" s="162"/>
      <c r="J82" s="171">
        <f>BK82</f>
        <v>0</v>
      </c>
      <c r="K82" s="62"/>
      <c r="L82" s="60"/>
      <c r="M82" s="83"/>
      <c r="N82" s="84"/>
      <c r="O82" s="84"/>
      <c r="P82" s="172">
        <f>P83</f>
        <v>0</v>
      </c>
      <c r="Q82" s="84"/>
      <c r="R82" s="172">
        <f>R83</f>
        <v>0</v>
      </c>
      <c r="S82" s="84"/>
      <c r="T82" s="173">
        <f>T83</f>
        <v>0</v>
      </c>
      <c r="AT82" s="23" t="s">
        <v>71</v>
      </c>
      <c r="AU82" s="23" t="s">
        <v>134</v>
      </c>
      <c r="BK82" s="174">
        <f>BK83</f>
        <v>0</v>
      </c>
    </row>
    <row r="83" spans="2:65" s="10" customFormat="1" ht="37.35" customHeight="1">
      <c r="B83" s="175"/>
      <c r="C83" s="176"/>
      <c r="D83" s="177" t="s">
        <v>71</v>
      </c>
      <c r="E83" s="178" t="s">
        <v>1321</v>
      </c>
      <c r="F83" s="178" t="s">
        <v>1322</v>
      </c>
      <c r="G83" s="176"/>
      <c r="H83" s="176"/>
      <c r="I83" s="179"/>
      <c r="J83" s="180">
        <f>BK83</f>
        <v>0</v>
      </c>
      <c r="K83" s="176"/>
      <c r="L83" s="181"/>
      <c r="M83" s="182"/>
      <c r="N83" s="183"/>
      <c r="O83" s="183"/>
      <c r="P83" s="184">
        <f>P84+P94+P106+P109+P114</f>
        <v>0</v>
      </c>
      <c r="Q83" s="183"/>
      <c r="R83" s="184">
        <f>R84+R94+R106+R109+R114</f>
        <v>0</v>
      </c>
      <c r="S83" s="183"/>
      <c r="T83" s="185">
        <f>T84+T94+T106+T109+T114</f>
        <v>0</v>
      </c>
      <c r="AR83" s="186" t="s">
        <v>196</v>
      </c>
      <c r="AT83" s="187" t="s">
        <v>71</v>
      </c>
      <c r="AU83" s="187" t="s">
        <v>72</v>
      </c>
      <c r="AY83" s="186" t="s">
        <v>162</v>
      </c>
      <c r="BK83" s="188">
        <f>BK84+BK94+BK106+BK109+BK114</f>
        <v>0</v>
      </c>
    </row>
    <row r="84" spans="2:65" s="10" customFormat="1" ht="19.899999999999999" customHeight="1">
      <c r="B84" s="175"/>
      <c r="C84" s="176"/>
      <c r="D84" s="189" t="s">
        <v>71</v>
      </c>
      <c r="E84" s="190" t="s">
        <v>1323</v>
      </c>
      <c r="F84" s="190" t="s">
        <v>1324</v>
      </c>
      <c r="G84" s="176"/>
      <c r="H84" s="176"/>
      <c r="I84" s="179"/>
      <c r="J84" s="191">
        <f>BK84</f>
        <v>0</v>
      </c>
      <c r="K84" s="176"/>
      <c r="L84" s="181"/>
      <c r="M84" s="182"/>
      <c r="N84" s="183"/>
      <c r="O84" s="183"/>
      <c r="P84" s="184">
        <f>SUM(P85:P93)</f>
        <v>0</v>
      </c>
      <c r="Q84" s="183"/>
      <c r="R84" s="184">
        <f>SUM(R85:R93)</f>
        <v>0</v>
      </c>
      <c r="S84" s="183"/>
      <c r="T84" s="185">
        <f>SUM(T85:T93)</f>
        <v>0</v>
      </c>
      <c r="AR84" s="186" t="s">
        <v>196</v>
      </c>
      <c r="AT84" s="187" t="s">
        <v>71</v>
      </c>
      <c r="AU84" s="187" t="s">
        <v>80</v>
      </c>
      <c r="AY84" s="186" t="s">
        <v>162</v>
      </c>
      <c r="BK84" s="188">
        <f>SUM(BK85:BK93)</f>
        <v>0</v>
      </c>
    </row>
    <row r="85" spans="2:65" s="1" customFormat="1" ht="20.45" customHeight="1">
      <c r="B85" s="40"/>
      <c r="C85" s="192" t="s">
        <v>80</v>
      </c>
      <c r="D85" s="192" t="s">
        <v>164</v>
      </c>
      <c r="E85" s="193" t="s">
        <v>1325</v>
      </c>
      <c r="F85" s="194" t="s">
        <v>1326</v>
      </c>
      <c r="G85" s="195" t="s">
        <v>1327</v>
      </c>
      <c r="H85" s="196">
        <v>1</v>
      </c>
      <c r="I85" s="197"/>
      <c r="J85" s="198">
        <f>ROUND(I85*H85,2)</f>
        <v>0</v>
      </c>
      <c r="K85" s="194" t="s">
        <v>21</v>
      </c>
      <c r="L85" s="60"/>
      <c r="M85" s="199" t="s">
        <v>21</v>
      </c>
      <c r="N85" s="200" t="s">
        <v>43</v>
      </c>
      <c r="O85" s="41"/>
      <c r="P85" s="201">
        <f>O85*H85</f>
        <v>0</v>
      </c>
      <c r="Q85" s="201">
        <v>0</v>
      </c>
      <c r="R85" s="201">
        <f>Q85*H85</f>
        <v>0</v>
      </c>
      <c r="S85" s="201">
        <v>0</v>
      </c>
      <c r="T85" s="202">
        <f>S85*H85</f>
        <v>0</v>
      </c>
      <c r="AR85" s="23" t="s">
        <v>1328</v>
      </c>
      <c r="AT85" s="23" t="s">
        <v>164</v>
      </c>
      <c r="AU85" s="23" t="s">
        <v>82</v>
      </c>
      <c r="AY85" s="23" t="s">
        <v>162</v>
      </c>
      <c r="BE85" s="203">
        <f>IF(N85="základní",J85,0)</f>
        <v>0</v>
      </c>
      <c r="BF85" s="203">
        <f>IF(N85="snížená",J85,0)</f>
        <v>0</v>
      </c>
      <c r="BG85" s="203">
        <f>IF(N85="zákl. přenesená",J85,0)</f>
        <v>0</v>
      </c>
      <c r="BH85" s="203">
        <f>IF(N85="sníž. přenesená",J85,0)</f>
        <v>0</v>
      </c>
      <c r="BI85" s="203">
        <f>IF(N85="nulová",J85,0)</f>
        <v>0</v>
      </c>
      <c r="BJ85" s="23" t="s">
        <v>80</v>
      </c>
      <c r="BK85" s="203">
        <f>ROUND(I85*H85,2)</f>
        <v>0</v>
      </c>
      <c r="BL85" s="23" t="s">
        <v>1328</v>
      </c>
      <c r="BM85" s="23" t="s">
        <v>1329</v>
      </c>
    </row>
    <row r="86" spans="2:65" s="12" customFormat="1">
      <c r="B86" s="218"/>
      <c r="C86" s="219"/>
      <c r="D86" s="231" t="s">
        <v>173</v>
      </c>
      <c r="E86" s="258" t="s">
        <v>21</v>
      </c>
      <c r="F86" s="259" t="s">
        <v>80</v>
      </c>
      <c r="G86" s="219"/>
      <c r="H86" s="260">
        <v>1</v>
      </c>
      <c r="I86" s="223"/>
      <c r="J86" s="219"/>
      <c r="K86" s="219"/>
      <c r="L86" s="224"/>
      <c r="M86" s="225"/>
      <c r="N86" s="226"/>
      <c r="O86" s="226"/>
      <c r="P86" s="226"/>
      <c r="Q86" s="226"/>
      <c r="R86" s="226"/>
      <c r="S86" s="226"/>
      <c r="T86" s="227"/>
      <c r="AT86" s="228" t="s">
        <v>173</v>
      </c>
      <c r="AU86" s="228" t="s">
        <v>82</v>
      </c>
      <c r="AV86" s="12" t="s">
        <v>82</v>
      </c>
      <c r="AW86" s="12" t="s">
        <v>36</v>
      </c>
      <c r="AX86" s="12" t="s">
        <v>80</v>
      </c>
      <c r="AY86" s="228" t="s">
        <v>162</v>
      </c>
    </row>
    <row r="87" spans="2:65" s="1" customFormat="1" ht="20.45" customHeight="1">
      <c r="B87" s="40"/>
      <c r="C87" s="192" t="s">
        <v>82</v>
      </c>
      <c r="D87" s="192" t="s">
        <v>164</v>
      </c>
      <c r="E87" s="193" t="s">
        <v>1330</v>
      </c>
      <c r="F87" s="194" t="s">
        <v>1331</v>
      </c>
      <c r="G87" s="195" t="s">
        <v>1327</v>
      </c>
      <c r="H87" s="196">
        <v>1</v>
      </c>
      <c r="I87" s="197"/>
      <c r="J87" s="198">
        <f>ROUND(I87*H87,2)</f>
        <v>0</v>
      </c>
      <c r="K87" s="194" t="s">
        <v>21</v>
      </c>
      <c r="L87" s="60"/>
      <c r="M87" s="199" t="s">
        <v>21</v>
      </c>
      <c r="N87" s="200" t="s">
        <v>43</v>
      </c>
      <c r="O87" s="41"/>
      <c r="P87" s="201">
        <f>O87*H87</f>
        <v>0</v>
      </c>
      <c r="Q87" s="201">
        <v>0</v>
      </c>
      <c r="R87" s="201">
        <f>Q87*H87</f>
        <v>0</v>
      </c>
      <c r="S87" s="201">
        <v>0</v>
      </c>
      <c r="T87" s="202">
        <f>S87*H87</f>
        <v>0</v>
      </c>
      <c r="AR87" s="23" t="s">
        <v>1328</v>
      </c>
      <c r="AT87" s="23" t="s">
        <v>164</v>
      </c>
      <c r="AU87" s="23" t="s">
        <v>82</v>
      </c>
      <c r="AY87" s="23" t="s">
        <v>162</v>
      </c>
      <c r="BE87" s="203">
        <f>IF(N87="základní",J87,0)</f>
        <v>0</v>
      </c>
      <c r="BF87" s="203">
        <f>IF(N87="snížená",J87,0)</f>
        <v>0</v>
      </c>
      <c r="BG87" s="203">
        <f>IF(N87="zákl. přenesená",J87,0)</f>
        <v>0</v>
      </c>
      <c r="BH87" s="203">
        <f>IF(N87="sníž. přenesená",J87,0)</f>
        <v>0</v>
      </c>
      <c r="BI87" s="203">
        <f>IF(N87="nulová",J87,0)</f>
        <v>0</v>
      </c>
      <c r="BJ87" s="23" t="s">
        <v>80</v>
      </c>
      <c r="BK87" s="203">
        <f>ROUND(I87*H87,2)</f>
        <v>0</v>
      </c>
      <c r="BL87" s="23" t="s">
        <v>1328</v>
      </c>
      <c r="BM87" s="23" t="s">
        <v>1332</v>
      </c>
    </row>
    <row r="88" spans="2:65" s="12" customFormat="1">
      <c r="B88" s="218"/>
      <c r="C88" s="219"/>
      <c r="D88" s="231" t="s">
        <v>173</v>
      </c>
      <c r="E88" s="258" t="s">
        <v>21</v>
      </c>
      <c r="F88" s="259" t="s">
        <v>80</v>
      </c>
      <c r="G88" s="219"/>
      <c r="H88" s="260">
        <v>1</v>
      </c>
      <c r="I88" s="223"/>
      <c r="J88" s="219"/>
      <c r="K88" s="219"/>
      <c r="L88" s="224"/>
      <c r="M88" s="225"/>
      <c r="N88" s="226"/>
      <c r="O88" s="226"/>
      <c r="P88" s="226"/>
      <c r="Q88" s="226"/>
      <c r="R88" s="226"/>
      <c r="S88" s="226"/>
      <c r="T88" s="227"/>
      <c r="AT88" s="228" t="s">
        <v>173</v>
      </c>
      <c r="AU88" s="228" t="s">
        <v>82</v>
      </c>
      <c r="AV88" s="12" t="s">
        <v>82</v>
      </c>
      <c r="AW88" s="12" t="s">
        <v>36</v>
      </c>
      <c r="AX88" s="12" t="s">
        <v>80</v>
      </c>
      <c r="AY88" s="228" t="s">
        <v>162</v>
      </c>
    </row>
    <row r="89" spans="2:65" s="1" customFormat="1" ht="20.45" customHeight="1">
      <c r="B89" s="40"/>
      <c r="C89" s="192" t="s">
        <v>183</v>
      </c>
      <c r="D89" s="192" t="s">
        <v>164</v>
      </c>
      <c r="E89" s="193" t="s">
        <v>1333</v>
      </c>
      <c r="F89" s="194" t="s">
        <v>1334</v>
      </c>
      <c r="G89" s="195" t="s">
        <v>1327</v>
      </c>
      <c r="H89" s="196">
        <v>1</v>
      </c>
      <c r="I89" s="197"/>
      <c r="J89" s="198">
        <f>ROUND(I89*H89,2)</f>
        <v>0</v>
      </c>
      <c r="K89" s="194" t="s">
        <v>1335</v>
      </c>
      <c r="L89" s="60"/>
      <c r="M89" s="199" t="s">
        <v>21</v>
      </c>
      <c r="N89" s="200" t="s">
        <v>43</v>
      </c>
      <c r="O89" s="41"/>
      <c r="P89" s="201">
        <f>O89*H89</f>
        <v>0</v>
      </c>
      <c r="Q89" s="201">
        <v>0</v>
      </c>
      <c r="R89" s="201">
        <f>Q89*H89</f>
        <v>0</v>
      </c>
      <c r="S89" s="201">
        <v>0</v>
      </c>
      <c r="T89" s="202">
        <f>S89*H89</f>
        <v>0</v>
      </c>
      <c r="AR89" s="23" t="s">
        <v>1328</v>
      </c>
      <c r="AT89" s="23" t="s">
        <v>164</v>
      </c>
      <c r="AU89" s="23" t="s">
        <v>82</v>
      </c>
      <c r="AY89" s="23" t="s">
        <v>162</v>
      </c>
      <c r="BE89" s="203">
        <f>IF(N89="základní",J89,0)</f>
        <v>0</v>
      </c>
      <c r="BF89" s="203">
        <f>IF(N89="snížená",J89,0)</f>
        <v>0</v>
      </c>
      <c r="BG89" s="203">
        <f>IF(N89="zákl. přenesená",J89,0)</f>
        <v>0</v>
      </c>
      <c r="BH89" s="203">
        <f>IF(N89="sníž. přenesená",J89,0)</f>
        <v>0</v>
      </c>
      <c r="BI89" s="203">
        <f>IF(N89="nulová",J89,0)</f>
        <v>0</v>
      </c>
      <c r="BJ89" s="23" t="s">
        <v>80</v>
      </c>
      <c r="BK89" s="203">
        <f>ROUND(I89*H89,2)</f>
        <v>0</v>
      </c>
      <c r="BL89" s="23" t="s">
        <v>1328</v>
      </c>
      <c r="BM89" s="23" t="s">
        <v>1336</v>
      </c>
    </row>
    <row r="90" spans="2:65" s="12" customFormat="1">
      <c r="B90" s="218"/>
      <c r="C90" s="219"/>
      <c r="D90" s="231" t="s">
        <v>173</v>
      </c>
      <c r="E90" s="258" t="s">
        <v>21</v>
      </c>
      <c r="F90" s="259" t="s">
        <v>80</v>
      </c>
      <c r="G90" s="219"/>
      <c r="H90" s="260">
        <v>1</v>
      </c>
      <c r="I90" s="223"/>
      <c r="J90" s="219"/>
      <c r="K90" s="219"/>
      <c r="L90" s="224"/>
      <c r="M90" s="225"/>
      <c r="N90" s="226"/>
      <c r="O90" s="226"/>
      <c r="P90" s="226"/>
      <c r="Q90" s="226"/>
      <c r="R90" s="226"/>
      <c r="S90" s="226"/>
      <c r="T90" s="227"/>
      <c r="AT90" s="228" t="s">
        <v>173</v>
      </c>
      <c r="AU90" s="228" t="s">
        <v>82</v>
      </c>
      <c r="AV90" s="12" t="s">
        <v>82</v>
      </c>
      <c r="AW90" s="12" t="s">
        <v>36</v>
      </c>
      <c r="AX90" s="12" t="s">
        <v>80</v>
      </c>
      <c r="AY90" s="228" t="s">
        <v>162</v>
      </c>
    </row>
    <row r="91" spans="2:65" s="1" customFormat="1" ht="28.9" customHeight="1">
      <c r="B91" s="40"/>
      <c r="C91" s="192" t="s">
        <v>169</v>
      </c>
      <c r="D91" s="192" t="s">
        <v>164</v>
      </c>
      <c r="E91" s="193" t="s">
        <v>1337</v>
      </c>
      <c r="F91" s="194" t="s">
        <v>1338</v>
      </c>
      <c r="G91" s="195" t="s">
        <v>1327</v>
      </c>
      <c r="H91" s="196">
        <v>1</v>
      </c>
      <c r="I91" s="197"/>
      <c r="J91" s="198">
        <f>ROUND(I91*H91,2)</f>
        <v>0</v>
      </c>
      <c r="K91" s="194" t="s">
        <v>1335</v>
      </c>
      <c r="L91" s="60"/>
      <c r="M91" s="199" t="s">
        <v>21</v>
      </c>
      <c r="N91" s="200" t="s">
        <v>43</v>
      </c>
      <c r="O91" s="41"/>
      <c r="P91" s="201">
        <f>O91*H91</f>
        <v>0</v>
      </c>
      <c r="Q91" s="201">
        <v>0</v>
      </c>
      <c r="R91" s="201">
        <f>Q91*H91</f>
        <v>0</v>
      </c>
      <c r="S91" s="201">
        <v>0</v>
      </c>
      <c r="T91" s="202">
        <f>S91*H91</f>
        <v>0</v>
      </c>
      <c r="AR91" s="23" t="s">
        <v>1328</v>
      </c>
      <c r="AT91" s="23" t="s">
        <v>164</v>
      </c>
      <c r="AU91" s="23" t="s">
        <v>82</v>
      </c>
      <c r="AY91" s="23" t="s">
        <v>162</v>
      </c>
      <c r="BE91" s="203">
        <f>IF(N91="základní",J91,0)</f>
        <v>0</v>
      </c>
      <c r="BF91" s="203">
        <f>IF(N91="snížená",J91,0)</f>
        <v>0</v>
      </c>
      <c r="BG91" s="203">
        <f>IF(N91="zákl. přenesená",J91,0)</f>
        <v>0</v>
      </c>
      <c r="BH91" s="203">
        <f>IF(N91="sníž. přenesená",J91,0)</f>
        <v>0</v>
      </c>
      <c r="BI91" s="203">
        <f>IF(N91="nulová",J91,0)</f>
        <v>0</v>
      </c>
      <c r="BJ91" s="23" t="s">
        <v>80</v>
      </c>
      <c r="BK91" s="203">
        <f>ROUND(I91*H91,2)</f>
        <v>0</v>
      </c>
      <c r="BL91" s="23" t="s">
        <v>1328</v>
      </c>
      <c r="BM91" s="23" t="s">
        <v>1339</v>
      </c>
    </row>
    <row r="92" spans="2:65" s="1" customFormat="1" ht="40.5">
      <c r="B92" s="40"/>
      <c r="C92" s="62"/>
      <c r="D92" s="204" t="s">
        <v>486</v>
      </c>
      <c r="E92" s="62"/>
      <c r="F92" s="205" t="s">
        <v>1340</v>
      </c>
      <c r="G92" s="62"/>
      <c r="H92" s="62"/>
      <c r="I92" s="162"/>
      <c r="J92" s="62"/>
      <c r="K92" s="62"/>
      <c r="L92" s="60"/>
      <c r="M92" s="206"/>
      <c r="N92" s="41"/>
      <c r="O92" s="41"/>
      <c r="P92" s="41"/>
      <c r="Q92" s="41"/>
      <c r="R92" s="41"/>
      <c r="S92" s="41"/>
      <c r="T92" s="77"/>
      <c r="AT92" s="23" t="s">
        <v>486</v>
      </c>
      <c r="AU92" s="23" t="s">
        <v>82</v>
      </c>
    </row>
    <row r="93" spans="2:65" s="12" customFormat="1">
      <c r="B93" s="218"/>
      <c r="C93" s="219"/>
      <c r="D93" s="204" t="s">
        <v>173</v>
      </c>
      <c r="E93" s="220" t="s">
        <v>21</v>
      </c>
      <c r="F93" s="221" t="s">
        <v>80</v>
      </c>
      <c r="G93" s="219"/>
      <c r="H93" s="222">
        <v>1</v>
      </c>
      <c r="I93" s="223"/>
      <c r="J93" s="219"/>
      <c r="K93" s="219"/>
      <c r="L93" s="224"/>
      <c r="M93" s="225"/>
      <c r="N93" s="226"/>
      <c r="O93" s="226"/>
      <c r="P93" s="226"/>
      <c r="Q93" s="226"/>
      <c r="R93" s="226"/>
      <c r="S93" s="226"/>
      <c r="T93" s="227"/>
      <c r="AT93" s="228" t="s">
        <v>173</v>
      </c>
      <c r="AU93" s="228" t="s">
        <v>82</v>
      </c>
      <c r="AV93" s="12" t="s">
        <v>82</v>
      </c>
      <c r="AW93" s="12" t="s">
        <v>36</v>
      </c>
      <c r="AX93" s="12" t="s">
        <v>80</v>
      </c>
      <c r="AY93" s="228" t="s">
        <v>162</v>
      </c>
    </row>
    <row r="94" spans="2:65" s="10" customFormat="1" ht="29.85" customHeight="1">
      <c r="B94" s="175"/>
      <c r="C94" s="176"/>
      <c r="D94" s="189" t="s">
        <v>71</v>
      </c>
      <c r="E94" s="190" t="s">
        <v>1341</v>
      </c>
      <c r="F94" s="190" t="s">
        <v>1342</v>
      </c>
      <c r="G94" s="176"/>
      <c r="H94" s="176"/>
      <c r="I94" s="179"/>
      <c r="J94" s="191">
        <f>BK94</f>
        <v>0</v>
      </c>
      <c r="K94" s="176"/>
      <c r="L94" s="181"/>
      <c r="M94" s="182"/>
      <c r="N94" s="183"/>
      <c r="O94" s="183"/>
      <c r="P94" s="184">
        <f>SUM(P95:P105)</f>
        <v>0</v>
      </c>
      <c r="Q94" s="183"/>
      <c r="R94" s="184">
        <f>SUM(R95:R105)</f>
        <v>0</v>
      </c>
      <c r="S94" s="183"/>
      <c r="T94" s="185">
        <f>SUM(T95:T105)</f>
        <v>0</v>
      </c>
      <c r="AR94" s="186" t="s">
        <v>196</v>
      </c>
      <c r="AT94" s="187" t="s">
        <v>71</v>
      </c>
      <c r="AU94" s="187" t="s">
        <v>80</v>
      </c>
      <c r="AY94" s="186" t="s">
        <v>162</v>
      </c>
      <c r="BK94" s="188">
        <f>SUM(BK95:BK105)</f>
        <v>0</v>
      </c>
    </row>
    <row r="95" spans="2:65" s="1" customFormat="1" ht="20.45" customHeight="1">
      <c r="B95" s="40"/>
      <c r="C95" s="192" t="s">
        <v>196</v>
      </c>
      <c r="D95" s="192" t="s">
        <v>164</v>
      </c>
      <c r="E95" s="193" t="s">
        <v>1343</v>
      </c>
      <c r="F95" s="194" t="s">
        <v>1344</v>
      </c>
      <c r="G95" s="195" t="s">
        <v>1327</v>
      </c>
      <c r="H95" s="196">
        <v>1</v>
      </c>
      <c r="I95" s="197"/>
      <c r="J95" s="198">
        <f>ROUND(I95*H95,2)</f>
        <v>0</v>
      </c>
      <c r="K95" s="194" t="s">
        <v>21</v>
      </c>
      <c r="L95" s="60"/>
      <c r="M95" s="199" t="s">
        <v>21</v>
      </c>
      <c r="N95" s="200" t="s">
        <v>43</v>
      </c>
      <c r="O95" s="41"/>
      <c r="P95" s="201">
        <f>O95*H95</f>
        <v>0</v>
      </c>
      <c r="Q95" s="201">
        <v>0</v>
      </c>
      <c r="R95" s="201">
        <f>Q95*H95</f>
        <v>0</v>
      </c>
      <c r="S95" s="201">
        <v>0</v>
      </c>
      <c r="T95" s="202">
        <f>S95*H95</f>
        <v>0</v>
      </c>
      <c r="AR95" s="23" t="s">
        <v>1328</v>
      </c>
      <c r="AT95" s="23" t="s">
        <v>164</v>
      </c>
      <c r="AU95" s="23" t="s">
        <v>82</v>
      </c>
      <c r="AY95" s="23" t="s">
        <v>162</v>
      </c>
      <c r="BE95" s="203">
        <f>IF(N95="základní",J95,0)</f>
        <v>0</v>
      </c>
      <c r="BF95" s="203">
        <f>IF(N95="snížená",J95,0)</f>
        <v>0</v>
      </c>
      <c r="BG95" s="203">
        <f>IF(N95="zákl. přenesená",J95,0)</f>
        <v>0</v>
      </c>
      <c r="BH95" s="203">
        <f>IF(N95="sníž. přenesená",J95,0)</f>
        <v>0</v>
      </c>
      <c r="BI95" s="203">
        <f>IF(N95="nulová",J95,0)</f>
        <v>0</v>
      </c>
      <c r="BJ95" s="23" t="s">
        <v>80</v>
      </c>
      <c r="BK95" s="203">
        <f>ROUND(I95*H95,2)</f>
        <v>0</v>
      </c>
      <c r="BL95" s="23" t="s">
        <v>1328</v>
      </c>
      <c r="BM95" s="23" t="s">
        <v>1345</v>
      </c>
    </row>
    <row r="96" spans="2:65" s="1" customFormat="1" ht="54">
      <c r="B96" s="40"/>
      <c r="C96" s="62"/>
      <c r="D96" s="204" t="s">
        <v>486</v>
      </c>
      <c r="E96" s="62"/>
      <c r="F96" s="205" t="s">
        <v>1346</v>
      </c>
      <c r="G96" s="62"/>
      <c r="H96" s="62"/>
      <c r="I96" s="162"/>
      <c r="J96" s="62"/>
      <c r="K96" s="62"/>
      <c r="L96" s="60"/>
      <c r="M96" s="206"/>
      <c r="N96" s="41"/>
      <c r="O96" s="41"/>
      <c r="P96" s="41"/>
      <c r="Q96" s="41"/>
      <c r="R96" s="41"/>
      <c r="S96" s="41"/>
      <c r="T96" s="77"/>
      <c r="AT96" s="23" t="s">
        <v>486</v>
      </c>
      <c r="AU96" s="23" t="s">
        <v>82</v>
      </c>
    </row>
    <row r="97" spans="2:65" s="12" customFormat="1">
      <c r="B97" s="218"/>
      <c r="C97" s="219"/>
      <c r="D97" s="231" t="s">
        <v>173</v>
      </c>
      <c r="E97" s="258" t="s">
        <v>21</v>
      </c>
      <c r="F97" s="259" t="s">
        <v>80</v>
      </c>
      <c r="G97" s="219"/>
      <c r="H97" s="260">
        <v>1</v>
      </c>
      <c r="I97" s="223"/>
      <c r="J97" s="219"/>
      <c r="K97" s="219"/>
      <c r="L97" s="224"/>
      <c r="M97" s="225"/>
      <c r="N97" s="226"/>
      <c r="O97" s="226"/>
      <c r="P97" s="226"/>
      <c r="Q97" s="226"/>
      <c r="R97" s="226"/>
      <c r="S97" s="226"/>
      <c r="T97" s="227"/>
      <c r="AT97" s="228" t="s">
        <v>173</v>
      </c>
      <c r="AU97" s="228" t="s">
        <v>82</v>
      </c>
      <c r="AV97" s="12" t="s">
        <v>82</v>
      </c>
      <c r="AW97" s="12" t="s">
        <v>36</v>
      </c>
      <c r="AX97" s="12" t="s">
        <v>80</v>
      </c>
      <c r="AY97" s="228" t="s">
        <v>162</v>
      </c>
    </row>
    <row r="98" spans="2:65" s="1" customFormat="1" ht="20.45" customHeight="1">
      <c r="B98" s="40"/>
      <c r="C98" s="192" t="s">
        <v>204</v>
      </c>
      <c r="D98" s="192" t="s">
        <v>164</v>
      </c>
      <c r="E98" s="193" t="s">
        <v>1347</v>
      </c>
      <c r="F98" s="194" t="s">
        <v>1344</v>
      </c>
      <c r="G98" s="195" t="s">
        <v>1327</v>
      </c>
      <c r="H98" s="196">
        <v>1</v>
      </c>
      <c r="I98" s="197"/>
      <c r="J98" s="198">
        <f>ROUND(I98*H98,2)</f>
        <v>0</v>
      </c>
      <c r="K98" s="194" t="s">
        <v>21</v>
      </c>
      <c r="L98" s="60"/>
      <c r="M98" s="199" t="s">
        <v>21</v>
      </c>
      <c r="N98" s="200" t="s">
        <v>43</v>
      </c>
      <c r="O98" s="41"/>
      <c r="P98" s="201">
        <f>O98*H98</f>
        <v>0</v>
      </c>
      <c r="Q98" s="201">
        <v>0</v>
      </c>
      <c r="R98" s="201">
        <f>Q98*H98</f>
        <v>0</v>
      </c>
      <c r="S98" s="201">
        <v>0</v>
      </c>
      <c r="T98" s="202">
        <f>S98*H98</f>
        <v>0</v>
      </c>
      <c r="AR98" s="23" t="s">
        <v>1328</v>
      </c>
      <c r="AT98" s="23" t="s">
        <v>164</v>
      </c>
      <c r="AU98" s="23" t="s">
        <v>82</v>
      </c>
      <c r="AY98" s="23" t="s">
        <v>162</v>
      </c>
      <c r="BE98" s="203">
        <f>IF(N98="základní",J98,0)</f>
        <v>0</v>
      </c>
      <c r="BF98" s="203">
        <f>IF(N98="snížená",J98,0)</f>
        <v>0</v>
      </c>
      <c r="BG98" s="203">
        <f>IF(N98="zákl. přenesená",J98,0)</f>
        <v>0</v>
      </c>
      <c r="BH98" s="203">
        <f>IF(N98="sníž. přenesená",J98,0)</f>
        <v>0</v>
      </c>
      <c r="BI98" s="203">
        <f>IF(N98="nulová",J98,0)</f>
        <v>0</v>
      </c>
      <c r="BJ98" s="23" t="s">
        <v>80</v>
      </c>
      <c r="BK98" s="203">
        <f>ROUND(I98*H98,2)</f>
        <v>0</v>
      </c>
      <c r="BL98" s="23" t="s">
        <v>1328</v>
      </c>
      <c r="BM98" s="23" t="s">
        <v>1348</v>
      </c>
    </row>
    <row r="99" spans="2:65" s="1" customFormat="1" ht="40.5">
      <c r="B99" s="40"/>
      <c r="C99" s="62"/>
      <c r="D99" s="204" t="s">
        <v>486</v>
      </c>
      <c r="E99" s="62"/>
      <c r="F99" s="205" t="s">
        <v>1349</v>
      </c>
      <c r="G99" s="62"/>
      <c r="H99" s="62"/>
      <c r="I99" s="162"/>
      <c r="J99" s="62"/>
      <c r="K99" s="62"/>
      <c r="L99" s="60"/>
      <c r="M99" s="206"/>
      <c r="N99" s="41"/>
      <c r="O99" s="41"/>
      <c r="P99" s="41"/>
      <c r="Q99" s="41"/>
      <c r="R99" s="41"/>
      <c r="S99" s="41"/>
      <c r="T99" s="77"/>
      <c r="AT99" s="23" t="s">
        <v>486</v>
      </c>
      <c r="AU99" s="23" t="s">
        <v>82</v>
      </c>
    </row>
    <row r="100" spans="2:65" s="12" customFormat="1">
      <c r="B100" s="218"/>
      <c r="C100" s="219"/>
      <c r="D100" s="231" t="s">
        <v>173</v>
      </c>
      <c r="E100" s="258" t="s">
        <v>21</v>
      </c>
      <c r="F100" s="259" t="s">
        <v>80</v>
      </c>
      <c r="G100" s="219"/>
      <c r="H100" s="260">
        <v>1</v>
      </c>
      <c r="I100" s="223"/>
      <c r="J100" s="219"/>
      <c r="K100" s="219"/>
      <c r="L100" s="224"/>
      <c r="M100" s="225"/>
      <c r="N100" s="226"/>
      <c r="O100" s="226"/>
      <c r="P100" s="226"/>
      <c r="Q100" s="226"/>
      <c r="R100" s="226"/>
      <c r="S100" s="226"/>
      <c r="T100" s="227"/>
      <c r="AT100" s="228" t="s">
        <v>173</v>
      </c>
      <c r="AU100" s="228" t="s">
        <v>82</v>
      </c>
      <c r="AV100" s="12" t="s">
        <v>82</v>
      </c>
      <c r="AW100" s="12" t="s">
        <v>36</v>
      </c>
      <c r="AX100" s="12" t="s">
        <v>80</v>
      </c>
      <c r="AY100" s="228" t="s">
        <v>162</v>
      </c>
    </row>
    <row r="101" spans="2:65" s="1" customFormat="1" ht="28.9" customHeight="1">
      <c r="B101" s="40"/>
      <c r="C101" s="192" t="s">
        <v>214</v>
      </c>
      <c r="D101" s="192" t="s">
        <v>164</v>
      </c>
      <c r="E101" s="193" t="s">
        <v>1350</v>
      </c>
      <c r="F101" s="194" t="s">
        <v>1351</v>
      </c>
      <c r="G101" s="195" t="s">
        <v>1327</v>
      </c>
      <c r="H101" s="196">
        <v>1</v>
      </c>
      <c r="I101" s="197"/>
      <c r="J101" s="198">
        <f>ROUND(I101*H101,2)</f>
        <v>0</v>
      </c>
      <c r="K101" s="194" t="s">
        <v>21</v>
      </c>
      <c r="L101" s="60"/>
      <c r="M101" s="199" t="s">
        <v>21</v>
      </c>
      <c r="N101" s="200" t="s">
        <v>43</v>
      </c>
      <c r="O101" s="41"/>
      <c r="P101" s="201">
        <f>O101*H101</f>
        <v>0</v>
      </c>
      <c r="Q101" s="201">
        <v>0</v>
      </c>
      <c r="R101" s="201">
        <f>Q101*H101</f>
        <v>0</v>
      </c>
      <c r="S101" s="201">
        <v>0</v>
      </c>
      <c r="T101" s="202">
        <f>S101*H101</f>
        <v>0</v>
      </c>
      <c r="AR101" s="23" t="s">
        <v>1328</v>
      </c>
      <c r="AT101" s="23" t="s">
        <v>164</v>
      </c>
      <c r="AU101" s="23" t="s">
        <v>82</v>
      </c>
      <c r="AY101" s="23" t="s">
        <v>162</v>
      </c>
      <c r="BE101" s="203">
        <f>IF(N101="základní",J101,0)</f>
        <v>0</v>
      </c>
      <c r="BF101" s="203">
        <f>IF(N101="snížená",J101,0)</f>
        <v>0</v>
      </c>
      <c r="BG101" s="203">
        <f>IF(N101="zákl. přenesená",J101,0)</f>
        <v>0</v>
      </c>
      <c r="BH101" s="203">
        <f>IF(N101="sníž. přenesená",J101,0)</f>
        <v>0</v>
      </c>
      <c r="BI101" s="203">
        <f>IF(N101="nulová",J101,0)</f>
        <v>0</v>
      </c>
      <c r="BJ101" s="23" t="s">
        <v>80</v>
      </c>
      <c r="BK101" s="203">
        <f>ROUND(I101*H101,2)</f>
        <v>0</v>
      </c>
      <c r="BL101" s="23" t="s">
        <v>1328</v>
      </c>
      <c r="BM101" s="23" t="s">
        <v>1352</v>
      </c>
    </row>
    <row r="102" spans="2:65" s="1" customFormat="1" ht="40.5">
      <c r="B102" s="40"/>
      <c r="C102" s="62"/>
      <c r="D102" s="204" t="s">
        <v>486</v>
      </c>
      <c r="E102" s="62"/>
      <c r="F102" s="205" t="s">
        <v>1353</v>
      </c>
      <c r="G102" s="62"/>
      <c r="H102" s="62"/>
      <c r="I102" s="162"/>
      <c r="J102" s="62"/>
      <c r="K102" s="62"/>
      <c r="L102" s="60"/>
      <c r="M102" s="206"/>
      <c r="N102" s="41"/>
      <c r="O102" s="41"/>
      <c r="P102" s="41"/>
      <c r="Q102" s="41"/>
      <c r="R102" s="41"/>
      <c r="S102" s="41"/>
      <c r="T102" s="77"/>
      <c r="AT102" s="23" t="s">
        <v>486</v>
      </c>
      <c r="AU102" s="23" t="s">
        <v>82</v>
      </c>
    </row>
    <row r="103" spans="2:65" s="12" customFormat="1">
      <c r="B103" s="218"/>
      <c r="C103" s="219"/>
      <c r="D103" s="231" t="s">
        <v>173</v>
      </c>
      <c r="E103" s="258" t="s">
        <v>21</v>
      </c>
      <c r="F103" s="259" t="s">
        <v>80</v>
      </c>
      <c r="G103" s="219"/>
      <c r="H103" s="260">
        <v>1</v>
      </c>
      <c r="I103" s="223"/>
      <c r="J103" s="219"/>
      <c r="K103" s="219"/>
      <c r="L103" s="224"/>
      <c r="M103" s="225"/>
      <c r="N103" s="226"/>
      <c r="O103" s="226"/>
      <c r="P103" s="226"/>
      <c r="Q103" s="226"/>
      <c r="R103" s="226"/>
      <c r="S103" s="226"/>
      <c r="T103" s="227"/>
      <c r="AT103" s="228" t="s">
        <v>173</v>
      </c>
      <c r="AU103" s="228" t="s">
        <v>82</v>
      </c>
      <c r="AV103" s="12" t="s">
        <v>82</v>
      </c>
      <c r="AW103" s="12" t="s">
        <v>36</v>
      </c>
      <c r="AX103" s="12" t="s">
        <v>80</v>
      </c>
      <c r="AY103" s="228" t="s">
        <v>162</v>
      </c>
    </row>
    <row r="104" spans="2:65" s="1" customFormat="1" ht="20.45" customHeight="1">
      <c r="B104" s="40"/>
      <c r="C104" s="192" t="s">
        <v>223</v>
      </c>
      <c r="D104" s="192" t="s">
        <v>164</v>
      </c>
      <c r="E104" s="193" t="s">
        <v>1354</v>
      </c>
      <c r="F104" s="194" t="s">
        <v>1355</v>
      </c>
      <c r="G104" s="195" t="s">
        <v>1327</v>
      </c>
      <c r="H104" s="196">
        <v>1</v>
      </c>
      <c r="I104" s="197"/>
      <c r="J104" s="198">
        <f>ROUND(I104*H104,2)</f>
        <v>0</v>
      </c>
      <c r="K104" s="194" t="s">
        <v>21</v>
      </c>
      <c r="L104" s="60"/>
      <c r="M104" s="199" t="s">
        <v>21</v>
      </c>
      <c r="N104" s="200" t="s">
        <v>43</v>
      </c>
      <c r="O104" s="41"/>
      <c r="P104" s="201">
        <f>O104*H104</f>
        <v>0</v>
      </c>
      <c r="Q104" s="201">
        <v>0</v>
      </c>
      <c r="R104" s="201">
        <f>Q104*H104</f>
        <v>0</v>
      </c>
      <c r="S104" s="201">
        <v>0</v>
      </c>
      <c r="T104" s="202">
        <f>S104*H104</f>
        <v>0</v>
      </c>
      <c r="AR104" s="23" t="s">
        <v>1328</v>
      </c>
      <c r="AT104" s="23" t="s">
        <v>164</v>
      </c>
      <c r="AU104" s="23" t="s">
        <v>82</v>
      </c>
      <c r="AY104" s="23" t="s">
        <v>162</v>
      </c>
      <c r="BE104" s="203">
        <f>IF(N104="základní",J104,0)</f>
        <v>0</v>
      </c>
      <c r="BF104" s="203">
        <f>IF(N104="snížená",J104,0)</f>
        <v>0</v>
      </c>
      <c r="BG104" s="203">
        <f>IF(N104="zákl. přenesená",J104,0)</f>
        <v>0</v>
      </c>
      <c r="BH104" s="203">
        <f>IF(N104="sníž. přenesená",J104,0)</f>
        <v>0</v>
      </c>
      <c r="BI104" s="203">
        <f>IF(N104="nulová",J104,0)</f>
        <v>0</v>
      </c>
      <c r="BJ104" s="23" t="s">
        <v>80</v>
      </c>
      <c r="BK104" s="203">
        <f>ROUND(I104*H104,2)</f>
        <v>0</v>
      </c>
      <c r="BL104" s="23" t="s">
        <v>1328</v>
      </c>
      <c r="BM104" s="23" t="s">
        <v>1356</v>
      </c>
    </row>
    <row r="105" spans="2:65" s="12" customFormat="1">
      <c r="B105" s="218"/>
      <c r="C105" s="219"/>
      <c r="D105" s="204" t="s">
        <v>173</v>
      </c>
      <c r="E105" s="220" t="s">
        <v>21</v>
      </c>
      <c r="F105" s="221" t="s">
        <v>80</v>
      </c>
      <c r="G105" s="219"/>
      <c r="H105" s="222">
        <v>1</v>
      </c>
      <c r="I105" s="223"/>
      <c r="J105" s="219"/>
      <c r="K105" s="219"/>
      <c r="L105" s="224"/>
      <c r="M105" s="225"/>
      <c r="N105" s="226"/>
      <c r="O105" s="226"/>
      <c r="P105" s="226"/>
      <c r="Q105" s="226"/>
      <c r="R105" s="226"/>
      <c r="S105" s="226"/>
      <c r="T105" s="227"/>
      <c r="AT105" s="228" t="s">
        <v>173</v>
      </c>
      <c r="AU105" s="228" t="s">
        <v>82</v>
      </c>
      <c r="AV105" s="12" t="s">
        <v>82</v>
      </c>
      <c r="AW105" s="12" t="s">
        <v>36</v>
      </c>
      <c r="AX105" s="12" t="s">
        <v>80</v>
      </c>
      <c r="AY105" s="228" t="s">
        <v>162</v>
      </c>
    </row>
    <row r="106" spans="2:65" s="10" customFormat="1" ht="29.85" customHeight="1">
      <c r="B106" s="175"/>
      <c r="C106" s="176"/>
      <c r="D106" s="189" t="s">
        <v>71</v>
      </c>
      <c r="E106" s="190" t="s">
        <v>1357</v>
      </c>
      <c r="F106" s="190" t="s">
        <v>1358</v>
      </c>
      <c r="G106" s="176"/>
      <c r="H106" s="176"/>
      <c r="I106" s="179"/>
      <c r="J106" s="191">
        <f>BK106</f>
        <v>0</v>
      </c>
      <c r="K106" s="176"/>
      <c r="L106" s="181"/>
      <c r="M106" s="182"/>
      <c r="N106" s="183"/>
      <c r="O106" s="183"/>
      <c r="P106" s="184">
        <f>SUM(P107:P108)</f>
        <v>0</v>
      </c>
      <c r="Q106" s="183"/>
      <c r="R106" s="184">
        <f>SUM(R107:R108)</f>
        <v>0</v>
      </c>
      <c r="S106" s="183"/>
      <c r="T106" s="185">
        <f>SUM(T107:T108)</f>
        <v>0</v>
      </c>
      <c r="AR106" s="186" t="s">
        <v>196</v>
      </c>
      <c r="AT106" s="187" t="s">
        <v>71</v>
      </c>
      <c r="AU106" s="187" t="s">
        <v>80</v>
      </c>
      <c r="AY106" s="186" t="s">
        <v>162</v>
      </c>
      <c r="BK106" s="188">
        <f>SUM(BK107:BK108)</f>
        <v>0</v>
      </c>
    </row>
    <row r="107" spans="2:65" s="1" customFormat="1" ht="20.45" customHeight="1">
      <c r="B107" s="40"/>
      <c r="C107" s="192" t="s">
        <v>230</v>
      </c>
      <c r="D107" s="192" t="s">
        <v>164</v>
      </c>
      <c r="E107" s="193" t="s">
        <v>1359</v>
      </c>
      <c r="F107" s="194" t="s">
        <v>1360</v>
      </c>
      <c r="G107" s="195" t="s">
        <v>1327</v>
      </c>
      <c r="H107" s="196">
        <v>1</v>
      </c>
      <c r="I107" s="197"/>
      <c r="J107" s="198">
        <f>ROUND(I107*H107,2)</f>
        <v>0</v>
      </c>
      <c r="K107" s="194" t="s">
        <v>21</v>
      </c>
      <c r="L107" s="60"/>
      <c r="M107" s="199" t="s">
        <v>21</v>
      </c>
      <c r="N107" s="200" t="s">
        <v>43</v>
      </c>
      <c r="O107" s="41"/>
      <c r="P107" s="201">
        <f>O107*H107</f>
        <v>0</v>
      </c>
      <c r="Q107" s="201">
        <v>0</v>
      </c>
      <c r="R107" s="201">
        <f>Q107*H107</f>
        <v>0</v>
      </c>
      <c r="S107" s="201">
        <v>0</v>
      </c>
      <c r="T107" s="202">
        <f>S107*H107</f>
        <v>0</v>
      </c>
      <c r="AR107" s="23" t="s">
        <v>1361</v>
      </c>
      <c r="AT107" s="23" t="s">
        <v>164</v>
      </c>
      <c r="AU107" s="23" t="s">
        <v>82</v>
      </c>
      <c r="AY107" s="23" t="s">
        <v>162</v>
      </c>
      <c r="BE107" s="203">
        <f>IF(N107="základní",J107,0)</f>
        <v>0</v>
      </c>
      <c r="BF107" s="203">
        <f>IF(N107="snížená",J107,0)</f>
        <v>0</v>
      </c>
      <c r="BG107" s="203">
        <f>IF(N107="zákl. přenesená",J107,0)</f>
        <v>0</v>
      </c>
      <c r="BH107" s="203">
        <f>IF(N107="sníž. přenesená",J107,0)</f>
        <v>0</v>
      </c>
      <c r="BI107" s="203">
        <f>IF(N107="nulová",J107,0)</f>
        <v>0</v>
      </c>
      <c r="BJ107" s="23" t="s">
        <v>80</v>
      </c>
      <c r="BK107" s="203">
        <f>ROUND(I107*H107,2)</f>
        <v>0</v>
      </c>
      <c r="BL107" s="23" t="s">
        <v>1361</v>
      </c>
      <c r="BM107" s="23" t="s">
        <v>1362</v>
      </c>
    </row>
    <row r="108" spans="2:65" s="12" customFormat="1">
      <c r="B108" s="218"/>
      <c r="C108" s="219"/>
      <c r="D108" s="204" t="s">
        <v>173</v>
      </c>
      <c r="E108" s="220" t="s">
        <v>21</v>
      </c>
      <c r="F108" s="221" t="s">
        <v>80</v>
      </c>
      <c r="G108" s="219"/>
      <c r="H108" s="222">
        <v>1</v>
      </c>
      <c r="I108" s="223"/>
      <c r="J108" s="219"/>
      <c r="K108" s="219"/>
      <c r="L108" s="224"/>
      <c r="M108" s="225"/>
      <c r="N108" s="226"/>
      <c r="O108" s="226"/>
      <c r="P108" s="226"/>
      <c r="Q108" s="226"/>
      <c r="R108" s="226"/>
      <c r="S108" s="226"/>
      <c r="T108" s="227"/>
      <c r="AT108" s="228" t="s">
        <v>173</v>
      </c>
      <c r="AU108" s="228" t="s">
        <v>82</v>
      </c>
      <c r="AV108" s="12" t="s">
        <v>82</v>
      </c>
      <c r="AW108" s="12" t="s">
        <v>36</v>
      </c>
      <c r="AX108" s="12" t="s">
        <v>80</v>
      </c>
      <c r="AY108" s="228" t="s">
        <v>162</v>
      </c>
    </row>
    <row r="109" spans="2:65" s="10" customFormat="1" ht="29.85" customHeight="1">
      <c r="B109" s="175"/>
      <c r="C109" s="176"/>
      <c r="D109" s="189" t="s">
        <v>71</v>
      </c>
      <c r="E109" s="190" t="s">
        <v>1363</v>
      </c>
      <c r="F109" s="190" t="s">
        <v>1364</v>
      </c>
      <c r="G109" s="176"/>
      <c r="H109" s="176"/>
      <c r="I109" s="179"/>
      <c r="J109" s="191">
        <f>BK109</f>
        <v>0</v>
      </c>
      <c r="K109" s="176"/>
      <c r="L109" s="181"/>
      <c r="M109" s="182"/>
      <c r="N109" s="183"/>
      <c r="O109" s="183"/>
      <c r="P109" s="184">
        <f>SUM(P110:P113)</f>
        <v>0</v>
      </c>
      <c r="Q109" s="183"/>
      <c r="R109" s="184">
        <f>SUM(R110:R113)</f>
        <v>0</v>
      </c>
      <c r="S109" s="183"/>
      <c r="T109" s="185">
        <f>SUM(T110:T113)</f>
        <v>0</v>
      </c>
      <c r="AR109" s="186" t="s">
        <v>196</v>
      </c>
      <c r="AT109" s="187" t="s">
        <v>71</v>
      </c>
      <c r="AU109" s="187" t="s">
        <v>80</v>
      </c>
      <c r="AY109" s="186" t="s">
        <v>162</v>
      </c>
      <c r="BK109" s="188">
        <f>SUM(BK110:BK113)</f>
        <v>0</v>
      </c>
    </row>
    <row r="110" spans="2:65" s="1" customFormat="1" ht="20.45" customHeight="1">
      <c r="B110" s="40"/>
      <c r="C110" s="192" t="s">
        <v>237</v>
      </c>
      <c r="D110" s="192" t="s">
        <v>164</v>
      </c>
      <c r="E110" s="193" t="s">
        <v>1365</v>
      </c>
      <c r="F110" s="194" t="s">
        <v>1366</v>
      </c>
      <c r="G110" s="195" t="s">
        <v>1367</v>
      </c>
      <c r="H110" s="196">
        <v>1</v>
      </c>
      <c r="I110" s="197"/>
      <c r="J110" s="198">
        <f>ROUND(I110*H110,2)</f>
        <v>0</v>
      </c>
      <c r="K110" s="194" t="s">
        <v>21</v>
      </c>
      <c r="L110" s="60"/>
      <c r="M110" s="199" t="s">
        <v>21</v>
      </c>
      <c r="N110" s="200" t="s">
        <v>43</v>
      </c>
      <c r="O110" s="41"/>
      <c r="P110" s="201">
        <f>O110*H110</f>
        <v>0</v>
      </c>
      <c r="Q110" s="201">
        <v>0</v>
      </c>
      <c r="R110" s="201">
        <f>Q110*H110</f>
        <v>0</v>
      </c>
      <c r="S110" s="201">
        <v>0</v>
      </c>
      <c r="T110" s="202">
        <f>S110*H110</f>
        <v>0</v>
      </c>
      <c r="AR110" s="23" t="s">
        <v>1328</v>
      </c>
      <c r="AT110" s="23" t="s">
        <v>164</v>
      </c>
      <c r="AU110" s="23" t="s">
        <v>82</v>
      </c>
      <c r="AY110" s="23" t="s">
        <v>162</v>
      </c>
      <c r="BE110" s="203">
        <f>IF(N110="základní",J110,0)</f>
        <v>0</v>
      </c>
      <c r="BF110" s="203">
        <f>IF(N110="snížená",J110,0)</f>
        <v>0</v>
      </c>
      <c r="BG110" s="203">
        <f>IF(N110="zákl. přenesená",J110,0)</f>
        <v>0</v>
      </c>
      <c r="BH110" s="203">
        <f>IF(N110="sníž. přenesená",J110,0)</f>
        <v>0</v>
      </c>
      <c r="BI110" s="203">
        <f>IF(N110="nulová",J110,0)</f>
        <v>0</v>
      </c>
      <c r="BJ110" s="23" t="s">
        <v>80</v>
      </c>
      <c r="BK110" s="203">
        <f>ROUND(I110*H110,2)</f>
        <v>0</v>
      </c>
      <c r="BL110" s="23" t="s">
        <v>1328</v>
      </c>
      <c r="BM110" s="23" t="s">
        <v>1368</v>
      </c>
    </row>
    <row r="111" spans="2:65" s="1" customFormat="1" ht="40.5">
      <c r="B111" s="40"/>
      <c r="C111" s="62"/>
      <c r="D111" s="204" t="s">
        <v>486</v>
      </c>
      <c r="E111" s="62"/>
      <c r="F111" s="205" t="s">
        <v>1369</v>
      </c>
      <c r="G111" s="62"/>
      <c r="H111" s="62"/>
      <c r="I111" s="162"/>
      <c r="J111" s="62"/>
      <c r="K111" s="62"/>
      <c r="L111" s="60"/>
      <c r="M111" s="206"/>
      <c r="N111" s="41"/>
      <c r="O111" s="41"/>
      <c r="P111" s="41"/>
      <c r="Q111" s="41"/>
      <c r="R111" s="41"/>
      <c r="S111" s="41"/>
      <c r="T111" s="77"/>
      <c r="AT111" s="23" t="s">
        <v>486</v>
      </c>
      <c r="AU111" s="23" t="s">
        <v>82</v>
      </c>
    </row>
    <row r="112" spans="2:65" s="12" customFormat="1">
      <c r="B112" s="218"/>
      <c r="C112" s="219"/>
      <c r="D112" s="204" t="s">
        <v>173</v>
      </c>
      <c r="E112" s="220" t="s">
        <v>21</v>
      </c>
      <c r="F112" s="221" t="s">
        <v>80</v>
      </c>
      <c r="G112" s="219"/>
      <c r="H112" s="222">
        <v>1</v>
      </c>
      <c r="I112" s="223"/>
      <c r="J112" s="219"/>
      <c r="K112" s="219"/>
      <c r="L112" s="224"/>
      <c r="M112" s="225"/>
      <c r="N112" s="226"/>
      <c r="O112" s="226"/>
      <c r="P112" s="226"/>
      <c r="Q112" s="226"/>
      <c r="R112" s="226"/>
      <c r="S112" s="226"/>
      <c r="T112" s="227"/>
      <c r="AT112" s="228" t="s">
        <v>173</v>
      </c>
      <c r="AU112" s="228" t="s">
        <v>82</v>
      </c>
      <c r="AV112" s="12" t="s">
        <v>82</v>
      </c>
      <c r="AW112" s="12" t="s">
        <v>36</v>
      </c>
      <c r="AX112" s="12" t="s">
        <v>72</v>
      </c>
      <c r="AY112" s="228" t="s">
        <v>162</v>
      </c>
    </row>
    <row r="113" spans="2:65" s="13" customFormat="1">
      <c r="B113" s="229"/>
      <c r="C113" s="230"/>
      <c r="D113" s="204" t="s">
        <v>173</v>
      </c>
      <c r="E113" s="252" t="s">
        <v>21</v>
      </c>
      <c r="F113" s="253" t="s">
        <v>177</v>
      </c>
      <c r="G113" s="230"/>
      <c r="H113" s="254">
        <v>1</v>
      </c>
      <c r="I113" s="235"/>
      <c r="J113" s="230"/>
      <c r="K113" s="230"/>
      <c r="L113" s="236"/>
      <c r="M113" s="237"/>
      <c r="N113" s="238"/>
      <c r="O113" s="238"/>
      <c r="P113" s="238"/>
      <c r="Q113" s="238"/>
      <c r="R113" s="238"/>
      <c r="S113" s="238"/>
      <c r="T113" s="239"/>
      <c r="AT113" s="240" t="s">
        <v>173</v>
      </c>
      <c r="AU113" s="240" t="s">
        <v>82</v>
      </c>
      <c r="AV113" s="13" t="s">
        <v>169</v>
      </c>
      <c r="AW113" s="13" t="s">
        <v>36</v>
      </c>
      <c r="AX113" s="13" t="s">
        <v>80</v>
      </c>
      <c r="AY113" s="240" t="s">
        <v>162</v>
      </c>
    </row>
    <row r="114" spans="2:65" s="10" customFormat="1" ht="29.85" customHeight="1">
      <c r="B114" s="175"/>
      <c r="C114" s="176"/>
      <c r="D114" s="189" t="s">
        <v>71</v>
      </c>
      <c r="E114" s="190" t="s">
        <v>1370</v>
      </c>
      <c r="F114" s="190" t="s">
        <v>1371</v>
      </c>
      <c r="G114" s="176"/>
      <c r="H114" s="176"/>
      <c r="I114" s="179"/>
      <c r="J114" s="191">
        <f>BK114</f>
        <v>0</v>
      </c>
      <c r="K114" s="176"/>
      <c r="L114" s="181"/>
      <c r="M114" s="182"/>
      <c r="N114" s="183"/>
      <c r="O114" s="183"/>
      <c r="P114" s="184">
        <f>SUM(P115:P124)</f>
        <v>0</v>
      </c>
      <c r="Q114" s="183"/>
      <c r="R114" s="184">
        <f>SUM(R115:R124)</f>
        <v>0</v>
      </c>
      <c r="S114" s="183"/>
      <c r="T114" s="185">
        <f>SUM(T115:T124)</f>
        <v>0</v>
      </c>
      <c r="AR114" s="186" t="s">
        <v>196</v>
      </c>
      <c r="AT114" s="187" t="s">
        <v>71</v>
      </c>
      <c r="AU114" s="187" t="s">
        <v>80</v>
      </c>
      <c r="AY114" s="186" t="s">
        <v>162</v>
      </c>
      <c r="BK114" s="188">
        <f>SUM(BK115:BK124)</f>
        <v>0</v>
      </c>
    </row>
    <row r="115" spans="2:65" s="1" customFormat="1" ht="20.45" customHeight="1">
      <c r="B115" s="40"/>
      <c r="C115" s="192" t="s">
        <v>243</v>
      </c>
      <c r="D115" s="192" t="s">
        <v>164</v>
      </c>
      <c r="E115" s="193" t="s">
        <v>1372</v>
      </c>
      <c r="F115" s="194" t="s">
        <v>1373</v>
      </c>
      <c r="G115" s="195" t="s">
        <v>1327</v>
      </c>
      <c r="H115" s="196">
        <v>1</v>
      </c>
      <c r="I115" s="197"/>
      <c r="J115" s="198">
        <f>ROUND(I115*H115,2)</f>
        <v>0</v>
      </c>
      <c r="K115" s="194" t="s">
        <v>21</v>
      </c>
      <c r="L115" s="60"/>
      <c r="M115" s="199" t="s">
        <v>21</v>
      </c>
      <c r="N115" s="200" t="s">
        <v>43</v>
      </c>
      <c r="O115" s="41"/>
      <c r="P115" s="201">
        <f>O115*H115</f>
        <v>0</v>
      </c>
      <c r="Q115" s="201">
        <v>0</v>
      </c>
      <c r="R115" s="201">
        <f>Q115*H115</f>
        <v>0</v>
      </c>
      <c r="S115" s="201">
        <v>0</v>
      </c>
      <c r="T115" s="202">
        <f>S115*H115</f>
        <v>0</v>
      </c>
      <c r="AR115" s="23" t="s">
        <v>1328</v>
      </c>
      <c r="AT115" s="23" t="s">
        <v>164</v>
      </c>
      <c r="AU115" s="23" t="s">
        <v>82</v>
      </c>
      <c r="AY115" s="23" t="s">
        <v>162</v>
      </c>
      <c r="BE115" s="203">
        <f>IF(N115="základní",J115,0)</f>
        <v>0</v>
      </c>
      <c r="BF115" s="203">
        <f>IF(N115="snížená",J115,0)</f>
        <v>0</v>
      </c>
      <c r="BG115" s="203">
        <f>IF(N115="zákl. přenesená",J115,0)</f>
        <v>0</v>
      </c>
      <c r="BH115" s="203">
        <f>IF(N115="sníž. přenesená",J115,0)</f>
        <v>0</v>
      </c>
      <c r="BI115" s="203">
        <f>IF(N115="nulová",J115,0)</f>
        <v>0</v>
      </c>
      <c r="BJ115" s="23" t="s">
        <v>80</v>
      </c>
      <c r="BK115" s="203">
        <f>ROUND(I115*H115,2)</f>
        <v>0</v>
      </c>
      <c r="BL115" s="23" t="s">
        <v>1328</v>
      </c>
      <c r="BM115" s="23" t="s">
        <v>1374</v>
      </c>
    </row>
    <row r="116" spans="2:65" s="12" customFormat="1">
      <c r="B116" s="218"/>
      <c r="C116" s="219"/>
      <c r="D116" s="231" t="s">
        <v>173</v>
      </c>
      <c r="E116" s="258" t="s">
        <v>21</v>
      </c>
      <c r="F116" s="259" t="s">
        <v>80</v>
      </c>
      <c r="G116" s="219"/>
      <c r="H116" s="260">
        <v>1</v>
      </c>
      <c r="I116" s="223"/>
      <c r="J116" s="219"/>
      <c r="K116" s="219"/>
      <c r="L116" s="224"/>
      <c r="M116" s="225"/>
      <c r="N116" s="226"/>
      <c r="O116" s="226"/>
      <c r="P116" s="226"/>
      <c r="Q116" s="226"/>
      <c r="R116" s="226"/>
      <c r="S116" s="226"/>
      <c r="T116" s="227"/>
      <c r="AT116" s="228" t="s">
        <v>173</v>
      </c>
      <c r="AU116" s="228" t="s">
        <v>82</v>
      </c>
      <c r="AV116" s="12" t="s">
        <v>82</v>
      </c>
      <c r="AW116" s="12" t="s">
        <v>36</v>
      </c>
      <c r="AX116" s="12" t="s">
        <v>80</v>
      </c>
      <c r="AY116" s="228" t="s">
        <v>162</v>
      </c>
    </row>
    <row r="117" spans="2:65" s="1" customFormat="1" ht="20.45" customHeight="1">
      <c r="B117" s="40"/>
      <c r="C117" s="192" t="s">
        <v>250</v>
      </c>
      <c r="D117" s="192" t="s">
        <v>164</v>
      </c>
      <c r="E117" s="193" t="s">
        <v>1375</v>
      </c>
      <c r="F117" s="194" t="s">
        <v>1376</v>
      </c>
      <c r="G117" s="195" t="s">
        <v>1327</v>
      </c>
      <c r="H117" s="196">
        <v>1</v>
      </c>
      <c r="I117" s="197"/>
      <c r="J117" s="198">
        <f>ROUND(I117*H117,2)</f>
        <v>0</v>
      </c>
      <c r="K117" s="194" t="s">
        <v>21</v>
      </c>
      <c r="L117" s="60"/>
      <c r="M117" s="199" t="s">
        <v>21</v>
      </c>
      <c r="N117" s="200" t="s">
        <v>43</v>
      </c>
      <c r="O117" s="41"/>
      <c r="P117" s="201">
        <f>O117*H117</f>
        <v>0</v>
      </c>
      <c r="Q117" s="201">
        <v>0</v>
      </c>
      <c r="R117" s="201">
        <f>Q117*H117</f>
        <v>0</v>
      </c>
      <c r="S117" s="201">
        <v>0</v>
      </c>
      <c r="T117" s="202">
        <f>S117*H117</f>
        <v>0</v>
      </c>
      <c r="AR117" s="23" t="s">
        <v>1328</v>
      </c>
      <c r="AT117" s="23" t="s">
        <v>164</v>
      </c>
      <c r="AU117" s="23" t="s">
        <v>82</v>
      </c>
      <c r="AY117" s="23" t="s">
        <v>162</v>
      </c>
      <c r="BE117" s="203">
        <f>IF(N117="základní",J117,0)</f>
        <v>0</v>
      </c>
      <c r="BF117" s="203">
        <f>IF(N117="snížená",J117,0)</f>
        <v>0</v>
      </c>
      <c r="BG117" s="203">
        <f>IF(N117="zákl. přenesená",J117,0)</f>
        <v>0</v>
      </c>
      <c r="BH117" s="203">
        <f>IF(N117="sníž. přenesená",J117,0)</f>
        <v>0</v>
      </c>
      <c r="BI117" s="203">
        <f>IF(N117="nulová",J117,0)</f>
        <v>0</v>
      </c>
      <c r="BJ117" s="23" t="s">
        <v>80</v>
      </c>
      <c r="BK117" s="203">
        <f>ROUND(I117*H117,2)</f>
        <v>0</v>
      </c>
      <c r="BL117" s="23" t="s">
        <v>1328</v>
      </c>
      <c r="BM117" s="23" t="s">
        <v>1377</v>
      </c>
    </row>
    <row r="118" spans="2:65" s="12" customFormat="1">
      <c r="B118" s="218"/>
      <c r="C118" s="219"/>
      <c r="D118" s="231" t="s">
        <v>173</v>
      </c>
      <c r="E118" s="258" t="s">
        <v>21</v>
      </c>
      <c r="F118" s="259" t="s">
        <v>80</v>
      </c>
      <c r="G118" s="219"/>
      <c r="H118" s="260">
        <v>1</v>
      </c>
      <c r="I118" s="223"/>
      <c r="J118" s="219"/>
      <c r="K118" s="219"/>
      <c r="L118" s="224"/>
      <c r="M118" s="225"/>
      <c r="N118" s="226"/>
      <c r="O118" s="226"/>
      <c r="P118" s="226"/>
      <c r="Q118" s="226"/>
      <c r="R118" s="226"/>
      <c r="S118" s="226"/>
      <c r="T118" s="227"/>
      <c r="AT118" s="228" t="s">
        <v>173</v>
      </c>
      <c r="AU118" s="228" t="s">
        <v>82</v>
      </c>
      <c r="AV118" s="12" t="s">
        <v>82</v>
      </c>
      <c r="AW118" s="12" t="s">
        <v>36</v>
      </c>
      <c r="AX118" s="12" t="s">
        <v>80</v>
      </c>
      <c r="AY118" s="228" t="s">
        <v>162</v>
      </c>
    </row>
    <row r="119" spans="2:65" s="1" customFormat="1" ht="28.9" customHeight="1">
      <c r="B119" s="40"/>
      <c r="C119" s="192" t="s">
        <v>257</v>
      </c>
      <c r="D119" s="192" t="s">
        <v>164</v>
      </c>
      <c r="E119" s="193" t="s">
        <v>1378</v>
      </c>
      <c r="F119" s="194" t="s">
        <v>1379</v>
      </c>
      <c r="G119" s="195" t="s">
        <v>1327</v>
      </c>
      <c r="H119" s="196">
        <v>1</v>
      </c>
      <c r="I119" s="197"/>
      <c r="J119" s="198">
        <f>ROUND(I119*H119,2)</f>
        <v>0</v>
      </c>
      <c r="K119" s="194" t="s">
        <v>21</v>
      </c>
      <c r="L119" s="60"/>
      <c r="M119" s="199" t="s">
        <v>21</v>
      </c>
      <c r="N119" s="200" t="s">
        <v>43</v>
      </c>
      <c r="O119" s="41"/>
      <c r="P119" s="201">
        <f>O119*H119</f>
        <v>0</v>
      </c>
      <c r="Q119" s="201">
        <v>0</v>
      </c>
      <c r="R119" s="201">
        <f>Q119*H119</f>
        <v>0</v>
      </c>
      <c r="S119" s="201">
        <v>0</v>
      </c>
      <c r="T119" s="202">
        <f>S119*H119</f>
        <v>0</v>
      </c>
      <c r="AR119" s="23" t="s">
        <v>1328</v>
      </c>
      <c r="AT119" s="23" t="s">
        <v>164</v>
      </c>
      <c r="AU119" s="23" t="s">
        <v>82</v>
      </c>
      <c r="AY119" s="23" t="s">
        <v>162</v>
      </c>
      <c r="BE119" s="203">
        <f>IF(N119="základní",J119,0)</f>
        <v>0</v>
      </c>
      <c r="BF119" s="203">
        <f>IF(N119="snížená",J119,0)</f>
        <v>0</v>
      </c>
      <c r="BG119" s="203">
        <f>IF(N119="zákl. přenesená",J119,0)</f>
        <v>0</v>
      </c>
      <c r="BH119" s="203">
        <f>IF(N119="sníž. přenesená",J119,0)</f>
        <v>0</v>
      </c>
      <c r="BI119" s="203">
        <f>IF(N119="nulová",J119,0)</f>
        <v>0</v>
      </c>
      <c r="BJ119" s="23" t="s">
        <v>80</v>
      </c>
      <c r="BK119" s="203">
        <f>ROUND(I119*H119,2)</f>
        <v>0</v>
      </c>
      <c r="BL119" s="23" t="s">
        <v>1328</v>
      </c>
      <c r="BM119" s="23" t="s">
        <v>1380</v>
      </c>
    </row>
    <row r="120" spans="2:65" s="12" customFormat="1">
      <c r="B120" s="218"/>
      <c r="C120" s="219"/>
      <c r="D120" s="231" t="s">
        <v>173</v>
      </c>
      <c r="E120" s="258" t="s">
        <v>21</v>
      </c>
      <c r="F120" s="259" t="s">
        <v>80</v>
      </c>
      <c r="G120" s="219"/>
      <c r="H120" s="260">
        <v>1</v>
      </c>
      <c r="I120" s="223"/>
      <c r="J120" s="219"/>
      <c r="K120" s="219"/>
      <c r="L120" s="224"/>
      <c r="M120" s="225"/>
      <c r="N120" s="226"/>
      <c r="O120" s="226"/>
      <c r="P120" s="226"/>
      <c r="Q120" s="226"/>
      <c r="R120" s="226"/>
      <c r="S120" s="226"/>
      <c r="T120" s="227"/>
      <c r="AT120" s="228" t="s">
        <v>173</v>
      </c>
      <c r="AU120" s="228" t="s">
        <v>82</v>
      </c>
      <c r="AV120" s="12" t="s">
        <v>82</v>
      </c>
      <c r="AW120" s="12" t="s">
        <v>36</v>
      </c>
      <c r="AX120" s="12" t="s">
        <v>80</v>
      </c>
      <c r="AY120" s="228" t="s">
        <v>162</v>
      </c>
    </row>
    <row r="121" spans="2:65" s="1" customFormat="1" ht="20.45" customHeight="1">
      <c r="B121" s="40"/>
      <c r="C121" s="192" t="s">
        <v>263</v>
      </c>
      <c r="D121" s="192" t="s">
        <v>164</v>
      </c>
      <c r="E121" s="193" t="s">
        <v>1381</v>
      </c>
      <c r="F121" s="194" t="s">
        <v>1382</v>
      </c>
      <c r="G121" s="195" t="s">
        <v>1327</v>
      </c>
      <c r="H121" s="196">
        <v>1</v>
      </c>
      <c r="I121" s="197"/>
      <c r="J121" s="198">
        <f>ROUND(I121*H121,2)</f>
        <v>0</v>
      </c>
      <c r="K121" s="194" t="s">
        <v>21</v>
      </c>
      <c r="L121" s="60"/>
      <c r="M121" s="199" t="s">
        <v>21</v>
      </c>
      <c r="N121" s="200" t="s">
        <v>43</v>
      </c>
      <c r="O121" s="41"/>
      <c r="P121" s="201">
        <f>O121*H121</f>
        <v>0</v>
      </c>
      <c r="Q121" s="201">
        <v>0</v>
      </c>
      <c r="R121" s="201">
        <f>Q121*H121</f>
        <v>0</v>
      </c>
      <c r="S121" s="201">
        <v>0</v>
      </c>
      <c r="T121" s="202">
        <f>S121*H121</f>
        <v>0</v>
      </c>
      <c r="AR121" s="23" t="s">
        <v>1328</v>
      </c>
      <c r="AT121" s="23" t="s">
        <v>164</v>
      </c>
      <c r="AU121" s="23" t="s">
        <v>82</v>
      </c>
      <c r="AY121" s="23" t="s">
        <v>162</v>
      </c>
      <c r="BE121" s="203">
        <f>IF(N121="základní",J121,0)</f>
        <v>0</v>
      </c>
      <c r="BF121" s="203">
        <f>IF(N121="snížená",J121,0)</f>
        <v>0</v>
      </c>
      <c r="BG121" s="203">
        <f>IF(N121="zákl. přenesená",J121,0)</f>
        <v>0</v>
      </c>
      <c r="BH121" s="203">
        <f>IF(N121="sníž. přenesená",J121,0)</f>
        <v>0</v>
      </c>
      <c r="BI121" s="203">
        <f>IF(N121="nulová",J121,0)</f>
        <v>0</v>
      </c>
      <c r="BJ121" s="23" t="s">
        <v>80</v>
      </c>
      <c r="BK121" s="203">
        <f>ROUND(I121*H121,2)</f>
        <v>0</v>
      </c>
      <c r="BL121" s="23" t="s">
        <v>1328</v>
      </c>
      <c r="BM121" s="23" t="s">
        <v>1383</v>
      </c>
    </row>
    <row r="122" spans="2:65" s="12" customFormat="1">
      <c r="B122" s="218"/>
      <c r="C122" s="219"/>
      <c r="D122" s="231" t="s">
        <v>173</v>
      </c>
      <c r="E122" s="258" t="s">
        <v>21</v>
      </c>
      <c r="F122" s="259" t="s">
        <v>80</v>
      </c>
      <c r="G122" s="219"/>
      <c r="H122" s="260">
        <v>1</v>
      </c>
      <c r="I122" s="223"/>
      <c r="J122" s="219"/>
      <c r="K122" s="219"/>
      <c r="L122" s="224"/>
      <c r="M122" s="225"/>
      <c r="N122" s="226"/>
      <c r="O122" s="226"/>
      <c r="P122" s="226"/>
      <c r="Q122" s="226"/>
      <c r="R122" s="226"/>
      <c r="S122" s="226"/>
      <c r="T122" s="227"/>
      <c r="AT122" s="228" t="s">
        <v>173</v>
      </c>
      <c r="AU122" s="228" t="s">
        <v>82</v>
      </c>
      <c r="AV122" s="12" t="s">
        <v>82</v>
      </c>
      <c r="AW122" s="12" t="s">
        <v>36</v>
      </c>
      <c r="AX122" s="12" t="s">
        <v>80</v>
      </c>
      <c r="AY122" s="228" t="s">
        <v>162</v>
      </c>
    </row>
    <row r="123" spans="2:65" s="1" customFormat="1" ht="20.45" customHeight="1">
      <c r="B123" s="40"/>
      <c r="C123" s="192" t="s">
        <v>10</v>
      </c>
      <c r="D123" s="192" t="s">
        <v>164</v>
      </c>
      <c r="E123" s="193" t="s">
        <v>1384</v>
      </c>
      <c r="F123" s="194" t="s">
        <v>1385</v>
      </c>
      <c r="G123" s="195" t="s">
        <v>1327</v>
      </c>
      <c r="H123" s="196">
        <v>2</v>
      </c>
      <c r="I123" s="197"/>
      <c r="J123" s="198">
        <f>ROUND(I123*H123,2)</f>
        <v>0</v>
      </c>
      <c r="K123" s="194" t="s">
        <v>21</v>
      </c>
      <c r="L123" s="60"/>
      <c r="M123" s="199" t="s">
        <v>21</v>
      </c>
      <c r="N123" s="200" t="s">
        <v>43</v>
      </c>
      <c r="O123" s="41"/>
      <c r="P123" s="201">
        <f>O123*H123</f>
        <v>0</v>
      </c>
      <c r="Q123" s="201">
        <v>0</v>
      </c>
      <c r="R123" s="201">
        <f>Q123*H123</f>
        <v>0</v>
      </c>
      <c r="S123" s="201">
        <v>0</v>
      </c>
      <c r="T123" s="202">
        <f>S123*H123</f>
        <v>0</v>
      </c>
      <c r="AR123" s="23" t="s">
        <v>1328</v>
      </c>
      <c r="AT123" s="23" t="s">
        <v>164</v>
      </c>
      <c r="AU123" s="23" t="s">
        <v>82</v>
      </c>
      <c r="AY123" s="23" t="s">
        <v>162</v>
      </c>
      <c r="BE123" s="203">
        <f>IF(N123="základní",J123,0)</f>
        <v>0</v>
      </c>
      <c r="BF123" s="203">
        <f>IF(N123="snížená",J123,0)</f>
        <v>0</v>
      </c>
      <c r="BG123" s="203">
        <f>IF(N123="zákl. přenesená",J123,0)</f>
        <v>0</v>
      </c>
      <c r="BH123" s="203">
        <f>IF(N123="sníž. přenesená",J123,0)</f>
        <v>0</v>
      </c>
      <c r="BI123" s="203">
        <f>IF(N123="nulová",J123,0)</f>
        <v>0</v>
      </c>
      <c r="BJ123" s="23" t="s">
        <v>80</v>
      </c>
      <c r="BK123" s="203">
        <f>ROUND(I123*H123,2)</f>
        <v>0</v>
      </c>
      <c r="BL123" s="23" t="s">
        <v>1328</v>
      </c>
      <c r="BM123" s="23" t="s">
        <v>1386</v>
      </c>
    </row>
    <row r="124" spans="2:65" s="12" customFormat="1">
      <c r="B124" s="218"/>
      <c r="C124" s="219"/>
      <c r="D124" s="204" t="s">
        <v>173</v>
      </c>
      <c r="E124" s="220" t="s">
        <v>21</v>
      </c>
      <c r="F124" s="221" t="s">
        <v>82</v>
      </c>
      <c r="G124" s="219"/>
      <c r="H124" s="222">
        <v>2</v>
      </c>
      <c r="I124" s="223"/>
      <c r="J124" s="219"/>
      <c r="K124" s="219"/>
      <c r="L124" s="224"/>
      <c r="M124" s="261"/>
      <c r="N124" s="262"/>
      <c r="O124" s="262"/>
      <c r="P124" s="262"/>
      <c r="Q124" s="262"/>
      <c r="R124" s="262"/>
      <c r="S124" s="262"/>
      <c r="T124" s="263"/>
      <c r="AT124" s="228" t="s">
        <v>173</v>
      </c>
      <c r="AU124" s="228" t="s">
        <v>82</v>
      </c>
      <c r="AV124" s="12" t="s">
        <v>82</v>
      </c>
      <c r="AW124" s="12" t="s">
        <v>36</v>
      </c>
      <c r="AX124" s="12" t="s">
        <v>80</v>
      </c>
      <c r="AY124" s="228" t="s">
        <v>162</v>
      </c>
    </row>
    <row r="125" spans="2:65" s="1" customFormat="1" ht="6.95" customHeight="1">
      <c r="B125" s="55"/>
      <c r="C125" s="56"/>
      <c r="D125" s="56"/>
      <c r="E125" s="56"/>
      <c r="F125" s="56"/>
      <c r="G125" s="56"/>
      <c r="H125" s="56"/>
      <c r="I125" s="138"/>
      <c r="J125" s="56"/>
      <c r="K125" s="56"/>
      <c r="L125" s="60"/>
    </row>
  </sheetData>
  <sheetProtection password="CC35" sheet="1" objects="1" scenarios="1" formatCells="0" formatColumns="0" formatRows="0" sort="0" autoFilter="0"/>
  <autoFilter ref="C81:K124"/>
  <mergeCells count="9">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4"/>
  <sheetViews>
    <sheetView showGridLines="0" workbookViewId="0">
      <pane ySplit="1" topLeftCell="A2" activePane="bottomLeft" state="frozen"/>
      <selection pane="bottomLeft" activeCell="J27" sqref="J27"/>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85</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652</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ROUND(J87,2)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ROUND(SUM(BE87:BE543), 2)</f>
        <v>0</v>
      </c>
      <c r="G30" s="41"/>
      <c r="H30" s="41"/>
      <c r="I30" s="130">
        <v>0.21</v>
      </c>
      <c r="J30" s="129">
        <f>ROUND(ROUND((SUM(BE87:BE543)), 2)*I30, 2)</f>
        <v>0</v>
      </c>
      <c r="K30" s="44"/>
    </row>
    <row r="31" spans="2:11" s="1" customFormat="1" ht="14.45" customHeight="1">
      <c r="B31" s="40"/>
      <c r="C31" s="41"/>
      <c r="D31" s="41"/>
      <c r="E31" s="48" t="s">
        <v>44</v>
      </c>
      <c r="F31" s="129">
        <f>ROUND(SUM(BF87:BF543), 2)</f>
        <v>0</v>
      </c>
      <c r="G31" s="41"/>
      <c r="H31" s="41"/>
      <c r="I31" s="130">
        <v>0.15</v>
      </c>
      <c r="J31" s="129">
        <f>ROUND(ROUND((SUM(BF87:BF543)), 2)*I31, 2)</f>
        <v>0</v>
      </c>
      <c r="K31" s="44"/>
    </row>
    <row r="32" spans="2:11" s="1" customFormat="1" ht="14.45" hidden="1" customHeight="1">
      <c r="B32" s="40"/>
      <c r="C32" s="41"/>
      <c r="D32" s="41"/>
      <c r="E32" s="48" t="s">
        <v>45</v>
      </c>
      <c r="F32" s="129">
        <f>ROUND(SUM(BG87:BG543), 2)</f>
        <v>0</v>
      </c>
      <c r="G32" s="41"/>
      <c r="H32" s="41"/>
      <c r="I32" s="130">
        <v>0.21</v>
      </c>
      <c r="J32" s="129">
        <v>0</v>
      </c>
      <c r="K32" s="44"/>
    </row>
    <row r="33" spans="2:11" s="1" customFormat="1" ht="14.45" hidden="1" customHeight="1">
      <c r="B33" s="40"/>
      <c r="C33" s="41"/>
      <c r="D33" s="41"/>
      <c r="E33" s="48" t="s">
        <v>46</v>
      </c>
      <c r="F33" s="129">
        <f>ROUND(SUM(BH87:BH543), 2)</f>
        <v>0</v>
      </c>
      <c r="G33" s="41"/>
      <c r="H33" s="41"/>
      <c r="I33" s="130">
        <v>0.15</v>
      </c>
      <c r="J33" s="129">
        <v>0</v>
      </c>
      <c r="K33" s="44"/>
    </row>
    <row r="34" spans="2:11" s="1" customFormat="1" ht="14.45" hidden="1" customHeight="1">
      <c r="B34" s="40"/>
      <c r="C34" s="41"/>
      <c r="D34" s="41"/>
      <c r="E34" s="48" t="s">
        <v>47</v>
      </c>
      <c r="F34" s="129">
        <f>ROUND(SUM(BI87:BI543),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SO 02 - Stupeň č. 2 ř. km 30,694 (km 30,696)</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J87</f>
        <v>0</v>
      </c>
      <c r="K56" s="44"/>
      <c r="AU56" s="23" t="s">
        <v>134</v>
      </c>
    </row>
    <row r="57" spans="2:47" s="7" customFormat="1" ht="24.95" customHeight="1">
      <c r="B57" s="148"/>
      <c r="C57" s="149"/>
      <c r="D57" s="150" t="s">
        <v>135</v>
      </c>
      <c r="E57" s="151"/>
      <c r="F57" s="151"/>
      <c r="G57" s="151"/>
      <c r="H57" s="151"/>
      <c r="I57" s="152"/>
      <c r="J57" s="153">
        <f>J88</f>
        <v>0</v>
      </c>
      <c r="K57" s="154"/>
    </row>
    <row r="58" spans="2:47" s="8" customFormat="1" ht="19.899999999999999" customHeight="1">
      <c r="B58" s="155"/>
      <c r="C58" s="156"/>
      <c r="D58" s="157" t="s">
        <v>136</v>
      </c>
      <c r="E58" s="158"/>
      <c r="F58" s="158"/>
      <c r="G58" s="158"/>
      <c r="H58" s="158"/>
      <c r="I58" s="159"/>
      <c r="J58" s="160">
        <f>J89</f>
        <v>0</v>
      </c>
      <c r="K58" s="161"/>
    </row>
    <row r="59" spans="2:47" s="8" customFormat="1" ht="19.899999999999999" customHeight="1">
      <c r="B59" s="155"/>
      <c r="C59" s="156"/>
      <c r="D59" s="157" t="s">
        <v>137</v>
      </c>
      <c r="E59" s="158"/>
      <c r="F59" s="158"/>
      <c r="G59" s="158"/>
      <c r="H59" s="158"/>
      <c r="I59" s="159"/>
      <c r="J59" s="160">
        <f>J311</f>
        <v>0</v>
      </c>
      <c r="K59" s="161"/>
    </row>
    <row r="60" spans="2:47" s="8" customFormat="1" ht="19.899999999999999" customHeight="1">
      <c r="B60" s="155"/>
      <c r="C60" s="156"/>
      <c r="D60" s="157" t="s">
        <v>138</v>
      </c>
      <c r="E60" s="158"/>
      <c r="F60" s="158"/>
      <c r="G60" s="158"/>
      <c r="H60" s="158"/>
      <c r="I60" s="159"/>
      <c r="J60" s="160">
        <f>J339</f>
        <v>0</v>
      </c>
      <c r="K60" s="161"/>
    </row>
    <row r="61" spans="2:47" s="8" customFormat="1" ht="19.899999999999999" customHeight="1">
      <c r="B61" s="155"/>
      <c r="C61" s="156"/>
      <c r="D61" s="157" t="s">
        <v>139</v>
      </c>
      <c r="E61" s="158"/>
      <c r="F61" s="158"/>
      <c r="G61" s="158"/>
      <c r="H61" s="158"/>
      <c r="I61" s="159"/>
      <c r="J61" s="160">
        <f>J391</f>
        <v>0</v>
      </c>
      <c r="K61" s="161"/>
    </row>
    <row r="62" spans="2:47" s="8" customFormat="1" ht="19.899999999999999" customHeight="1">
      <c r="B62" s="155"/>
      <c r="C62" s="156"/>
      <c r="D62" s="157" t="s">
        <v>140</v>
      </c>
      <c r="E62" s="158"/>
      <c r="F62" s="158"/>
      <c r="G62" s="158"/>
      <c r="H62" s="158"/>
      <c r="I62" s="159"/>
      <c r="J62" s="160">
        <f>J438</f>
        <v>0</v>
      </c>
      <c r="K62" s="161"/>
    </row>
    <row r="63" spans="2:47" s="8" customFormat="1" ht="19.899999999999999" customHeight="1">
      <c r="B63" s="155"/>
      <c r="C63" s="156"/>
      <c r="D63" s="157" t="s">
        <v>141</v>
      </c>
      <c r="E63" s="158"/>
      <c r="F63" s="158"/>
      <c r="G63" s="158"/>
      <c r="H63" s="158"/>
      <c r="I63" s="159"/>
      <c r="J63" s="160">
        <f>J445</f>
        <v>0</v>
      </c>
      <c r="K63" s="161"/>
    </row>
    <row r="64" spans="2:47" s="8" customFormat="1" ht="19.899999999999999" customHeight="1">
      <c r="B64" s="155"/>
      <c r="C64" s="156"/>
      <c r="D64" s="157" t="s">
        <v>142</v>
      </c>
      <c r="E64" s="158"/>
      <c r="F64" s="158"/>
      <c r="G64" s="158"/>
      <c r="H64" s="158"/>
      <c r="I64" s="159"/>
      <c r="J64" s="160">
        <f>J477</f>
        <v>0</v>
      </c>
      <c r="K64" s="161"/>
    </row>
    <row r="65" spans="2:12" s="8" customFormat="1" ht="19.899999999999999" customHeight="1">
      <c r="B65" s="155"/>
      <c r="C65" s="156"/>
      <c r="D65" s="157" t="s">
        <v>143</v>
      </c>
      <c r="E65" s="158"/>
      <c r="F65" s="158"/>
      <c r="G65" s="158"/>
      <c r="H65" s="158"/>
      <c r="I65" s="159"/>
      <c r="J65" s="160">
        <f>J514</f>
        <v>0</v>
      </c>
      <c r="K65" s="161"/>
    </row>
    <row r="66" spans="2:12" s="7" customFormat="1" ht="24.95" customHeight="1">
      <c r="B66" s="148"/>
      <c r="C66" s="149"/>
      <c r="D66" s="150" t="s">
        <v>144</v>
      </c>
      <c r="E66" s="151"/>
      <c r="F66" s="151"/>
      <c r="G66" s="151"/>
      <c r="H66" s="151"/>
      <c r="I66" s="152"/>
      <c r="J66" s="153">
        <f>J517</f>
        <v>0</v>
      </c>
      <c r="K66" s="154"/>
    </row>
    <row r="67" spans="2:12" s="8" customFormat="1" ht="19.899999999999999" customHeight="1">
      <c r="B67" s="155"/>
      <c r="C67" s="156"/>
      <c r="D67" s="157" t="s">
        <v>145</v>
      </c>
      <c r="E67" s="158"/>
      <c r="F67" s="158"/>
      <c r="G67" s="158"/>
      <c r="H67" s="158"/>
      <c r="I67" s="159"/>
      <c r="J67" s="160">
        <f>J518</f>
        <v>0</v>
      </c>
      <c r="K67" s="161"/>
    </row>
    <row r="68" spans="2:12" s="1" customFormat="1" ht="21.75" customHeight="1">
      <c r="B68" s="40"/>
      <c r="C68" s="41"/>
      <c r="D68" s="41"/>
      <c r="E68" s="41"/>
      <c r="F68" s="41"/>
      <c r="G68" s="41"/>
      <c r="H68" s="41"/>
      <c r="I68" s="117"/>
      <c r="J68" s="41"/>
      <c r="K68" s="44"/>
    </row>
    <row r="69" spans="2:12" s="1" customFormat="1" ht="6.95" customHeight="1">
      <c r="B69" s="55"/>
      <c r="C69" s="56"/>
      <c r="D69" s="56"/>
      <c r="E69" s="56"/>
      <c r="F69" s="56"/>
      <c r="G69" s="56"/>
      <c r="H69" s="56"/>
      <c r="I69" s="138"/>
      <c r="J69" s="56"/>
      <c r="K69" s="57"/>
    </row>
    <row r="73" spans="2:12" s="1" customFormat="1" ht="6.95" customHeight="1">
      <c r="B73" s="58"/>
      <c r="C73" s="59"/>
      <c r="D73" s="59"/>
      <c r="E73" s="59"/>
      <c r="F73" s="59"/>
      <c r="G73" s="59"/>
      <c r="H73" s="59"/>
      <c r="I73" s="141"/>
      <c r="J73" s="59"/>
      <c r="K73" s="59"/>
      <c r="L73" s="60"/>
    </row>
    <row r="74" spans="2:12" s="1" customFormat="1" ht="36.950000000000003" customHeight="1">
      <c r="B74" s="40"/>
      <c r="C74" s="61" t="s">
        <v>146</v>
      </c>
      <c r="D74" s="62"/>
      <c r="E74" s="62"/>
      <c r="F74" s="62"/>
      <c r="G74" s="62"/>
      <c r="H74" s="62"/>
      <c r="I74" s="162"/>
      <c r="J74" s="62"/>
      <c r="K74" s="62"/>
      <c r="L74" s="60"/>
    </row>
    <row r="75" spans="2:12" s="1" customFormat="1" ht="6.95" customHeight="1">
      <c r="B75" s="40"/>
      <c r="C75" s="62"/>
      <c r="D75" s="62"/>
      <c r="E75" s="62"/>
      <c r="F75" s="62"/>
      <c r="G75" s="62"/>
      <c r="H75" s="62"/>
      <c r="I75" s="162"/>
      <c r="J75" s="62"/>
      <c r="K75" s="62"/>
      <c r="L75" s="60"/>
    </row>
    <row r="76" spans="2:12" s="1" customFormat="1" ht="14.45" customHeight="1">
      <c r="B76" s="40"/>
      <c r="C76" s="64" t="s">
        <v>18</v>
      </c>
      <c r="D76" s="62"/>
      <c r="E76" s="62"/>
      <c r="F76" s="62"/>
      <c r="G76" s="62"/>
      <c r="H76" s="62"/>
      <c r="I76" s="162"/>
      <c r="J76" s="62"/>
      <c r="K76" s="62"/>
      <c r="L76" s="60"/>
    </row>
    <row r="77" spans="2:12" s="1" customFormat="1" ht="20.45" customHeight="1">
      <c r="B77" s="40"/>
      <c r="C77" s="62"/>
      <c r="D77" s="62"/>
      <c r="E77" s="381" t="str">
        <f>E7</f>
        <v>Desná, Loučná - Kouty nad Desnou, oprava kamenných stupňů</v>
      </c>
      <c r="F77" s="382"/>
      <c r="G77" s="382"/>
      <c r="H77" s="382"/>
      <c r="I77" s="162"/>
      <c r="J77" s="62"/>
      <c r="K77" s="62"/>
      <c r="L77" s="60"/>
    </row>
    <row r="78" spans="2:12" s="1" customFormat="1" ht="14.45" customHeight="1">
      <c r="B78" s="40"/>
      <c r="C78" s="64" t="s">
        <v>128</v>
      </c>
      <c r="D78" s="62"/>
      <c r="E78" s="62"/>
      <c r="F78" s="62"/>
      <c r="G78" s="62"/>
      <c r="H78" s="62"/>
      <c r="I78" s="162"/>
      <c r="J78" s="62"/>
      <c r="K78" s="62"/>
      <c r="L78" s="60"/>
    </row>
    <row r="79" spans="2:12" s="1" customFormat="1" ht="22.15" customHeight="1">
      <c r="B79" s="40"/>
      <c r="C79" s="62"/>
      <c r="D79" s="62"/>
      <c r="E79" s="349" t="str">
        <f>E9</f>
        <v>SO 02 - Stupeň č. 2 ř. km 30,694 (km 30,696)</v>
      </c>
      <c r="F79" s="383"/>
      <c r="G79" s="383"/>
      <c r="H79" s="383"/>
      <c r="I79" s="162"/>
      <c r="J79" s="62"/>
      <c r="K79" s="62"/>
      <c r="L79" s="60"/>
    </row>
    <row r="80" spans="2:12" s="1" customFormat="1" ht="6.95" customHeight="1">
      <c r="B80" s="40"/>
      <c r="C80" s="62"/>
      <c r="D80" s="62"/>
      <c r="E80" s="62"/>
      <c r="F80" s="62"/>
      <c r="G80" s="62"/>
      <c r="H80" s="62"/>
      <c r="I80" s="162"/>
      <c r="J80" s="62"/>
      <c r="K80" s="62"/>
      <c r="L80" s="60"/>
    </row>
    <row r="81" spans="2:65" s="1" customFormat="1" ht="18" customHeight="1">
      <c r="B81" s="40"/>
      <c r="C81" s="64" t="s">
        <v>23</v>
      </c>
      <c r="D81" s="62"/>
      <c r="E81" s="62"/>
      <c r="F81" s="163" t="str">
        <f>F12</f>
        <v>Kouty nad Desnou, Rejhotice</v>
      </c>
      <c r="G81" s="62"/>
      <c r="H81" s="62"/>
      <c r="I81" s="164" t="s">
        <v>25</v>
      </c>
      <c r="J81" s="72" t="str">
        <f>IF(J12="","",J12)</f>
        <v>25. 9. 2017</v>
      </c>
      <c r="K81" s="62"/>
      <c r="L81" s="60"/>
    </row>
    <row r="82" spans="2:65" s="1" customFormat="1" ht="6.95" customHeight="1">
      <c r="B82" s="40"/>
      <c r="C82" s="62"/>
      <c r="D82" s="62"/>
      <c r="E82" s="62"/>
      <c r="F82" s="62"/>
      <c r="G82" s="62"/>
      <c r="H82" s="62"/>
      <c r="I82" s="162"/>
      <c r="J82" s="62"/>
      <c r="K82" s="62"/>
      <c r="L82" s="60"/>
    </row>
    <row r="83" spans="2:65" s="1" customFormat="1" ht="15">
      <c r="B83" s="40"/>
      <c r="C83" s="64" t="s">
        <v>27</v>
      </c>
      <c r="D83" s="62"/>
      <c r="E83" s="62"/>
      <c r="F83" s="163" t="str">
        <f>E15</f>
        <v xml:space="preserve"> </v>
      </c>
      <c r="G83" s="62"/>
      <c r="H83" s="62"/>
      <c r="I83" s="164" t="s">
        <v>33</v>
      </c>
      <c r="J83" s="163" t="str">
        <f>E21</f>
        <v>AGPOL s.r.o., Jungmannova 153/12, 77900 Olomouc</v>
      </c>
      <c r="K83" s="62"/>
      <c r="L83" s="60"/>
    </row>
    <row r="84" spans="2:65" s="1" customFormat="1" ht="14.45" customHeight="1">
      <c r="B84" s="40"/>
      <c r="C84" s="64" t="s">
        <v>31</v>
      </c>
      <c r="D84" s="62"/>
      <c r="E84" s="62"/>
      <c r="F84" s="163" t="str">
        <f>IF(E18="","",E18)</f>
        <v/>
      </c>
      <c r="G84" s="62"/>
      <c r="H84" s="62"/>
      <c r="I84" s="162"/>
      <c r="J84" s="62"/>
      <c r="K84" s="62"/>
      <c r="L84" s="60"/>
    </row>
    <row r="85" spans="2:65" s="1" customFormat="1" ht="10.35" customHeight="1">
      <c r="B85" s="40"/>
      <c r="C85" s="62"/>
      <c r="D85" s="62"/>
      <c r="E85" s="62"/>
      <c r="F85" s="62"/>
      <c r="G85" s="62"/>
      <c r="H85" s="62"/>
      <c r="I85" s="162"/>
      <c r="J85" s="62"/>
      <c r="K85" s="62"/>
      <c r="L85" s="60"/>
    </row>
    <row r="86" spans="2:65" s="9" customFormat="1" ht="29.25" customHeight="1">
      <c r="B86" s="165"/>
      <c r="C86" s="166" t="s">
        <v>147</v>
      </c>
      <c r="D86" s="167" t="s">
        <v>57</v>
      </c>
      <c r="E86" s="167" t="s">
        <v>53</v>
      </c>
      <c r="F86" s="167" t="s">
        <v>148</v>
      </c>
      <c r="G86" s="167" t="s">
        <v>149</v>
      </c>
      <c r="H86" s="167" t="s">
        <v>150</v>
      </c>
      <c r="I86" s="168" t="s">
        <v>151</v>
      </c>
      <c r="J86" s="167" t="s">
        <v>132</v>
      </c>
      <c r="K86" s="169" t="s">
        <v>152</v>
      </c>
      <c r="L86" s="170"/>
      <c r="M86" s="80" t="s">
        <v>153</v>
      </c>
      <c r="N86" s="81" t="s">
        <v>42</v>
      </c>
      <c r="O86" s="81" t="s">
        <v>154</v>
      </c>
      <c r="P86" s="81" t="s">
        <v>155</v>
      </c>
      <c r="Q86" s="81" t="s">
        <v>156</v>
      </c>
      <c r="R86" s="81" t="s">
        <v>157</v>
      </c>
      <c r="S86" s="81" t="s">
        <v>158</v>
      </c>
      <c r="T86" s="82" t="s">
        <v>159</v>
      </c>
    </row>
    <row r="87" spans="2:65" s="1" customFormat="1" ht="29.25" customHeight="1">
      <c r="B87" s="40"/>
      <c r="C87" s="86" t="s">
        <v>133</v>
      </c>
      <c r="D87" s="62"/>
      <c r="E87" s="62"/>
      <c r="F87" s="62"/>
      <c r="G87" s="62"/>
      <c r="H87" s="62"/>
      <c r="I87" s="162"/>
      <c r="J87" s="171">
        <f>BK87</f>
        <v>0</v>
      </c>
      <c r="K87" s="62"/>
      <c r="L87" s="60"/>
      <c r="M87" s="83"/>
      <c r="N87" s="84"/>
      <c r="O87" s="84"/>
      <c r="P87" s="172">
        <f>P88+P517</f>
        <v>0</v>
      </c>
      <c r="Q87" s="84"/>
      <c r="R87" s="172">
        <f>R88+R517</f>
        <v>599.7808561999999</v>
      </c>
      <c r="S87" s="84"/>
      <c r="T87" s="173">
        <f>T88+T517</f>
        <v>401.60750000000002</v>
      </c>
      <c r="AT87" s="23" t="s">
        <v>71</v>
      </c>
      <c r="AU87" s="23" t="s">
        <v>134</v>
      </c>
      <c r="BK87" s="174">
        <f>BK88+BK517</f>
        <v>0</v>
      </c>
    </row>
    <row r="88" spans="2:65" s="10" customFormat="1" ht="37.35" customHeight="1">
      <c r="B88" s="175"/>
      <c r="C88" s="176"/>
      <c r="D88" s="177" t="s">
        <v>71</v>
      </c>
      <c r="E88" s="178" t="s">
        <v>160</v>
      </c>
      <c r="F88" s="178" t="s">
        <v>161</v>
      </c>
      <c r="G88" s="176"/>
      <c r="H88" s="176"/>
      <c r="I88" s="179"/>
      <c r="J88" s="180">
        <f>BK88</f>
        <v>0</v>
      </c>
      <c r="K88" s="176"/>
      <c r="L88" s="181"/>
      <c r="M88" s="182"/>
      <c r="N88" s="183"/>
      <c r="O88" s="183"/>
      <c r="P88" s="184">
        <f>P89+P311+P339+P391+P438+P445+P477+P514</f>
        <v>0</v>
      </c>
      <c r="Q88" s="183"/>
      <c r="R88" s="184">
        <f>R89+R311+R339+R391+R438+R445+R477+R514</f>
        <v>599.46333619999996</v>
      </c>
      <c r="S88" s="183"/>
      <c r="T88" s="185">
        <f>T89+T311+T339+T391+T438+T445+T477+T514</f>
        <v>400.94600000000003</v>
      </c>
      <c r="AR88" s="186" t="s">
        <v>80</v>
      </c>
      <c r="AT88" s="187" t="s">
        <v>71</v>
      </c>
      <c r="AU88" s="187" t="s">
        <v>72</v>
      </c>
      <c r="AY88" s="186" t="s">
        <v>162</v>
      </c>
      <c r="BK88" s="188">
        <f>BK89+BK311+BK339+BK391+BK438+BK445+BK477+BK514</f>
        <v>0</v>
      </c>
    </row>
    <row r="89" spans="2:65" s="10" customFormat="1" ht="19.899999999999999" customHeight="1">
      <c r="B89" s="175"/>
      <c r="C89" s="176"/>
      <c r="D89" s="189" t="s">
        <v>71</v>
      </c>
      <c r="E89" s="190" t="s">
        <v>80</v>
      </c>
      <c r="F89" s="190" t="s">
        <v>163</v>
      </c>
      <c r="G89" s="176"/>
      <c r="H89" s="176"/>
      <c r="I89" s="179"/>
      <c r="J89" s="191">
        <f>BK89</f>
        <v>0</v>
      </c>
      <c r="K89" s="176"/>
      <c r="L89" s="181"/>
      <c r="M89" s="182"/>
      <c r="N89" s="183"/>
      <c r="O89" s="183"/>
      <c r="P89" s="184">
        <f>SUM(P90:P310)</f>
        <v>0</v>
      </c>
      <c r="Q89" s="183"/>
      <c r="R89" s="184">
        <f>SUM(R90:R310)</f>
        <v>20.786470000000001</v>
      </c>
      <c r="S89" s="183"/>
      <c r="T89" s="185">
        <f>SUM(T90:T310)</f>
        <v>0</v>
      </c>
      <c r="AR89" s="186" t="s">
        <v>80</v>
      </c>
      <c r="AT89" s="187" t="s">
        <v>71</v>
      </c>
      <c r="AU89" s="187" t="s">
        <v>80</v>
      </c>
      <c r="AY89" s="186" t="s">
        <v>162</v>
      </c>
      <c r="BK89" s="188">
        <f>SUM(BK90:BK310)</f>
        <v>0</v>
      </c>
    </row>
    <row r="90" spans="2:65" s="1" customFormat="1" ht="28.9" customHeight="1">
      <c r="B90" s="40"/>
      <c r="C90" s="192" t="s">
        <v>80</v>
      </c>
      <c r="D90" s="192" t="s">
        <v>164</v>
      </c>
      <c r="E90" s="193" t="s">
        <v>165</v>
      </c>
      <c r="F90" s="194" t="s">
        <v>166</v>
      </c>
      <c r="G90" s="195" t="s">
        <v>167</v>
      </c>
      <c r="H90" s="196">
        <v>14</v>
      </c>
      <c r="I90" s="197"/>
      <c r="J90" s="198">
        <f>ROUND(I90*H90,2)</f>
        <v>0</v>
      </c>
      <c r="K90" s="194" t="s">
        <v>168</v>
      </c>
      <c r="L90" s="60"/>
      <c r="M90" s="199" t="s">
        <v>21</v>
      </c>
      <c r="N90" s="200" t="s">
        <v>43</v>
      </c>
      <c r="O90" s="41"/>
      <c r="P90" s="201">
        <f>O90*H90</f>
        <v>0</v>
      </c>
      <c r="Q90" s="201">
        <v>0</v>
      </c>
      <c r="R90" s="201">
        <f>Q90*H90</f>
        <v>0</v>
      </c>
      <c r="S90" s="201">
        <v>0</v>
      </c>
      <c r="T90" s="202">
        <f>S90*H90</f>
        <v>0</v>
      </c>
      <c r="AR90" s="23" t="s">
        <v>169</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169</v>
      </c>
      <c r="BM90" s="23" t="s">
        <v>653</v>
      </c>
    </row>
    <row r="91" spans="2:65" s="1" customFormat="1" ht="378">
      <c r="B91" s="40"/>
      <c r="C91" s="62"/>
      <c r="D91" s="204" t="s">
        <v>171</v>
      </c>
      <c r="E91" s="62"/>
      <c r="F91" s="205" t="s">
        <v>172</v>
      </c>
      <c r="G91" s="62"/>
      <c r="H91" s="62"/>
      <c r="I91" s="162"/>
      <c r="J91" s="62"/>
      <c r="K91" s="62"/>
      <c r="L91" s="60"/>
      <c r="M91" s="206"/>
      <c r="N91" s="41"/>
      <c r="O91" s="41"/>
      <c r="P91" s="41"/>
      <c r="Q91" s="41"/>
      <c r="R91" s="41"/>
      <c r="S91" s="41"/>
      <c r="T91" s="77"/>
      <c r="AT91" s="23" t="s">
        <v>171</v>
      </c>
      <c r="AU91" s="23" t="s">
        <v>82</v>
      </c>
    </row>
    <row r="92" spans="2:65" s="11" customFormat="1">
      <c r="B92" s="207"/>
      <c r="C92" s="208"/>
      <c r="D92" s="204" t="s">
        <v>173</v>
      </c>
      <c r="E92" s="209" t="s">
        <v>21</v>
      </c>
      <c r="F92" s="210" t="s">
        <v>654</v>
      </c>
      <c r="G92" s="208"/>
      <c r="H92" s="211" t="s">
        <v>21</v>
      </c>
      <c r="I92" s="212"/>
      <c r="J92" s="208"/>
      <c r="K92" s="208"/>
      <c r="L92" s="213"/>
      <c r="M92" s="214"/>
      <c r="N92" s="215"/>
      <c r="O92" s="215"/>
      <c r="P92" s="215"/>
      <c r="Q92" s="215"/>
      <c r="R92" s="215"/>
      <c r="S92" s="215"/>
      <c r="T92" s="216"/>
      <c r="AT92" s="217" t="s">
        <v>173</v>
      </c>
      <c r="AU92" s="217" t="s">
        <v>82</v>
      </c>
      <c r="AV92" s="11" t="s">
        <v>80</v>
      </c>
      <c r="AW92" s="11" t="s">
        <v>36</v>
      </c>
      <c r="AX92" s="11" t="s">
        <v>72</v>
      </c>
      <c r="AY92" s="217" t="s">
        <v>162</v>
      </c>
    </row>
    <row r="93" spans="2:65" s="11" customFormat="1">
      <c r="B93" s="207"/>
      <c r="C93" s="208"/>
      <c r="D93" s="204" t="s">
        <v>173</v>
      </c>
      <c r="E93" s="209" t="s">
        <v>21</v>
      </c>
      <c r="F93" s="210" t="s">
        <v>175</v>
      </c>
      <c r="G93" s="208"/>
      <c r="H93" s="211" t="s">
        <v>21</v>
      </c>
      <c r="I93" s="212"/>
      <c r="J93" s="208"/>
      <c r="K93" s="208"/>
      <c r="L93" s="213"/>
      <c r="M93" s="214"/>
      <c r="N93" s="215"/>
      <c r="O93" s="215"/>
      <c r="P93" s="215"/>
      <c r="Q93" s="215"/>
      <c r="R93" s="215"/>
      <c r="S93" s="215"/>
      <c r="T93" s="216"/>
      <c r="AT93" s="217" t="s">
        <v>173</v>
      </c>
      <c r="AU93" s="217" t="s">
        <v>82</v>
      </c>
      <c r="AV93" s="11" t="s">
        <v>80</v>
      </c>
      <c r="AW93" s="11" t="s">
        <v>36</v>
      </c>
      <c r="AX93" s="11" t="s">
        <v>72</v>
      </c>
      <c r="AY93" s="217" t="s">
        <v>162</v>
      </c>
    </row>
    <row r="94" spans="2:65" s="12" customFormat="1">
      <c r="B94" s="218"/>
      <c r="C94" s="219"/>
      <c r="D94" s="204" t="s">
        <v>173</v>
      </c>
      <c r="E94" s="220" t="s">
        <v>21</v>
      </c>
      <c r="F94" s="221" t="s">
        <v>263</v>
      </c>
      <c r="G94" s="219"/>
      <c r="H94" s="222">
        <v>14</v>
      </c>
      <c r="I94" s="223"/>
      <c r="J94" s="219"/>
      <c r="K94" s="219"/>
      <c r="L94" s="224"/>
      <c r="M94" s="225"/>
      <c r="N94" s="226"/>
      <c r="O94" s="226"/>
      <c r="P94" s="226"/>
      <c r="Q94" s="226"/>
      <c r="R94" s="226"/>
      <c r="S94" s="226"/>
      <c r="T94" s="227"/>
      <c r="AT94" s="228" t="s">
        <v>173</v>
      </c>
      <c r="AU94" s="228" t="s">
        <v>82</v>
      </c>
      <c r="AV94" s="12" t="s">
        <v>82</v>
      </c>
      <c r="AW94" s="12" t="s">
        <v>36</v>
      </c>
      <c r="AX94" s="12" t="s">
        <v>72</v>
      </c>
      <c r="AY94" s="228" t="s">
        <v>162</v>
      </c>
    </row>
    <row r="95" spans="2:65" s="13" customFormat="1">
      <c r="B95" s="229"/>
      <c r="C95" s="230"/>
      <c r="D95" s="231" t="s">
        <v>173</v>
      </c>
      <c r="E95" s="232" t="s">
        <v>21</v>
      </c>
      <c r="F95" s="233" t="s">
        <v>177</v>
      </c>
      <c r="G95" s="230"/>
      <c r="H95" s="234">
        <v>14</v>
      </c>
      <c r="I95" s="235"/>
      <c r="J95" s="230"/>
      <c r="K95" s="230"/>
      <c r="L95" s="236"/>
      <c r="M95" s="237"/>
      <c r="N95" s="238"/>
      <c r="O95" s="238"/>
      <c r="P95" s="238"/>
      <c r="Q95" s="238"/>
      <c r="R95" s="238"/>
      <c r="S95" s="238"/>
      <c r="T95" s="239"/>
      <c r="AT95" s="240" t="s">
        <v>173</v>
      </c>
      <c r="AU95" s="240" t="s">
        <v>82</v>
      </c>
      <c r="AV95" s="13" t="s">
        <v>169</v>
      </c>
      <c r="AW95" s="13" t="s">
        <v>36</v>
      </c>
      <c r="AX95" s="13" t="s">
        <v>80</v>
      </c>
      <c r="AY95" s="240" t="s">
        <v>162</v>
      </c>
    </row>
    <row r="96" spans="2:65" s="1" customFormat="1" ht="40.15" customHeight="1">
      <c r="B96" s="40"/>
      <c r="C96" s="192" t="s">
        <v>82</v>
      </c>
      <c r="D96" s="192" t="s">
        <v>164</v>
      </c>
      <c r="E96" s="193" t="s">
        <v>178</v>
      </c>
      <c r="F96" s="194" t="s">
        <v>179</v>
      </c>
      <c r="G96" s="195" t="s">
        <v>167</v>
      </c>
      <c r="H96" s="196">
        <v>14</v>
      </c>
      <c r="I96" s="197"/>
      <c r="J96" s="198">
        <f>ROUND(I96*H96,2)</f>
        <v>0</v>
      </c>
      <c r="K96" s="194" t="s">
        <v>168</v>
      </c>
      <c r="L96" s="60"/>
      <c r="M96" s="199" t="s">
        <v>21</v>
      </c>
      <c r="N96" s="200" t="s">
        <v>43</v>
      </c>
      <c r="O96" s="41"/>
      <c r="P96" s="201">
        <f>O96*H96</f>
        <v>0</v>
      </c>
      <c r="Q96" s="201">
        <v>0.4</v>
      </c>
      <c r="R96" s="201">
        <f>Q96*H96</f>
        <v>5.6000000000000005</v>
      </c>
      <c r="S96" s="201">
        <v>0</v>
      </c>
      <c r="T96" s="202">
        <f>S96*H96</f>
        <v>0</v>
      </c>
      <c r="AR96" s="23" t="s">
        <v>169</v>
      </c>
      <c r="AT96" s="23" t="s">
        <v>164</v>
      </c>
      <c r="AU96" s="23" t="s">
        <v>82</v>
      </c>
      <c r="AY96" s="23" t="s">
        <v>162</v>
      </c>
      <c r="BE96" s="203">
        <f>IF(N96="základní",J96,0)</f>
        <v>0</v>
      </c>
      <c r="BF96" s="203">
        <f>IF(N96="snížená",J96,0)</f>
        <v>0</v>
      </c>
      <c r="BG96" s="203">
        <f>IF(N96="zákl. přenesená",J96,0)</f>
        <v>0</v>
      </c>
      <c r="BH96" s="203">
        <f>IF(N96="sníž. přenesená",J96,0)</f>
        <v>0</v>
      </c>
      <c r="BI96" s="203">
        <f>IF(N96="nulová",J96,0)</f>
        <v>0</v>
      </c>
      <c r="BJ96" s="23" t="s">
        <v>80</v>
      </c>
      <c r="BK96" s="203">
        <f>ROUND(I96*H96,2)</f>
        <v>0</v>
      </c>
      <c r="BL96" s="23" t="s">
        <v>169</v>
      </c>
      <c r="BM96" s="23" t="s">
        <v>655</v>
      </c>
    </row>
    <row r="97" spans="2:65" s="1" customFormat="1" ht="135">
      <c r="B97" s="40"/>
      <c r="C97" s="62"/>
      <c r="D97" s="204" t="s">
        <v>171</v>
      </c>
      <c r="E97" s="62"/>
      <c r="F97" s="205" t="s">
        <v>181</v>
      </c>
      <c r="G97" s="62"/>
      <c r="H97" s="62"/>
      <c r="I97" s="162"/>
      <c r="J97" s="62"/>
      <c r="K97" s="62"/>
      <c r="L97" s="60"/>
      <c r="M97" s="206"/>
      <c r="N97" s="41"/>
      <c r="O97" s="41"/>
      <c r="P97" s="41"/>
      <c r="Q97" s="41"/>
      <c r="R97" s="41"/>
      <c r="S97" s="41"/>
      <c r="T97" s="77"/>
      <c r="AT97" s="23" t="s">
        <v>171</v>
      </c>
      <c r="AU97" s="23" t="s">
        <v>82</v>
      </c>
    </row>
    <row r="98" spans="2:65" s="11" customFormat="1">
      <c r="B98" s="207"/>
      <c r="C98" s="208"/>
      <c r="D98" s="204" t="s">
        <v>173</v>
      </c>
      <c r="E98" s="209" t="s">
        <v>21</v>
      </c>
      <c r="F98" s="210" t="s">
        <v>654</v>
      </c>
      <c r="G98" s="208"/>
      <c r="H98" s="211" t="s">
        <v>21</v>
      </c>
      <c r="I98" s="212"/>
      <c r="J98" s="208"/>
      <c r="K98" s="208"/>
      <c r="L98" s="213"/>
      <c r="M98" s="214"/>
      <c r="N98" s="215"/>
      <c r="O98" s="215"/>
      <c r="P98" s="215"/>
      <c r="Q98" s="215"/>
      <c r="R98" s="215"/>
      <c r="S98" s="215"/>
      <c r="T98" s="216"/>
      <c r="AT98" s="217" t="s">
        <v>173</v>
      </c>
      <c r="AU98" s="217" t="s">
        <v>82</v>
      </c>
      <c r="AV98" s="11" t="s">
        <v>80</v>
      </c>
      <c r="AW98" s="11" t="s">
        <v>36</v>
      </c>
      <c r="AX98" s="11" t="s">
        <v>72</v>
      </c>
      <c r="AY98" s="217" t="s">
        <v>162</v>
      </c>
    </row>
    <row r="99" spans="2:65" s="11" customFormat="1">
      <c r="B99" s="207"/>
      <c r="C99" s="208"/>
      <c r="D99" s="204" t="s">
        <v>173</v>
      </c>
      <c r="E99" s="209" t="s">
        <v>21</v>
      </c>
      <c r="F99" s="210" t="s">
        <v>182</v>
      </c>
      <c r="G99" s="208"/>
      <c r="H99" s="211" t="s">
        <v>21</v>
      </c>
      <c r="I99" s="212"/>
      <c r="J99" s="208"/>
      <c r="K99" s="208"/>
      <c r="L99" s="213"/>
      <c r="M99" s="214"/>
      <c r="N99" s="215"/>
      <c r="O99" s="215"/>
      <c r="P99" s="215"/>
      <c r="Q99" s="215"/>
      <c r="R99" s="215"/>
      <c r="S99" s="215"/>
      <c r="T99" s="216"/>
      <c r="AT99" s="217" t="s">
        <v>173</v>
      </c>
      <c r="AU99" s="217" t="s">
        <v>82</v>
      </c>
      <c r="AV99" s="11" t="s">
        <v>80</v>
      </c>
      <c r="AW99" s="11" t="s">
        <v>36</v>
      </c>
      <c r="AX99" s="11" t="s">
        <v>72</v>
      </c>
      <c r="AY99" s="217" t="s">
        <v>162</v>
      </c>
    </row>
    <row r="100" spans="2:65" s="12" customFormat="1">
      <c r="B100" s="218"/>
      <c r="C100" s="219"/>
      <c r="D100" s="204" t="s">
        <v>173</v>
      </c>
      <c r="E100" s="220" t="s">
        <v>21</v>
      </c>
      <c r="F100" s="221" t="s">
        <v>263</v>
      </c>
      <c r="G100" s="219"/>
      <c r="H100" s="222">
        <v>14</v>
      </c>
      <c r="I100" s="223"/>
      <c r="J100" s="219"/>
      <c r="K100" s="219"/>
      <c r="L100" s="224"/>
      <c r="M100" s="225"/>
      <c r="N100" s="226"/>
      <c r="O100" s="226"/>
      <c r="P100" s="226"/>
      <c r="Q100" s="226"/>
      <c r="R100" s="226"/>
      <c r="S100" s="226"/>
      <c r="T100" s="227"/>
      <c r="AT100" s="228" t="s">
        <v>173</v>
      </c>
      <c r="AU100" s="228" t="s">
        <v>82</v>
      </c>
      <c r="AV100" s="12" t="s">
        <v>82</v>
      </c>
      <c r="AW100" s="12" t="s">
        <v>36</v>
      </c>
      <c r="AX100" s="12" t="s">
        <v>72</v>
      </c>
      <c r="AY100" s="228" t="s">
        <v>162</v>
      </c>
    </row>
    <row r="101" spans="2:65" s="13" customFormat="1">
      <c r="B101" s="229"/>
      <c r="C101" s="230"/>
      <c r="D101" s="231" t="s">
        <v>173</v>
      </c>
      <c r="E101" s="232" t="s">
        <v>21</v>
      </c>
      <c r="F101" s="233" t="s">
        <v>177</v>
      </c>
      <c r="G101" s="230"/>
      <c r="H101" s="234">
        <v>14</v>
      </c>
      <c r="I101" s="235"/>
      <c r="J101" s="230"/>
      <c r="K101" s="230"/>
      <c r="L101" s="236"/>
      <c r="M101" s="237"/>
      <c r="N101" s="238"/>
      <c r="O101" s="238"/>
      <c r="P101" s="238"/>
      <c r="Q101" s="238"/>
      <c r="R101" s="238"/>
      <c r="S101" s="238"/>
      <c r="T101" s="239"/>
      <c r="AT101" s="240" t="s">
        <v>173</v>
      </c>
      <c r="AU101" s="240" t="s">
        <v>82</v>
      </c>
      <c r="AV101" s="13" t="s">
        <v>169</v>
      </c>
      <c r="AW101" s="13" t="s">
        <v>36</v>
      </c>
      <c r="AX101" s="13" t="s">
        <v>80</v>
      </c>
      <c r="AY101" s="240" t="s">
        <v>162</v>
      </c>
    </row>
    <row r="102" spans="2:65" s="1" customFormat="1" ht="40.15" customHeight="1">
      <c r="B102" s="40"/>
      <c r="C102" s="192" t="s">
        <v>183</v>
      </c>
      <c r="D102" s="192" t="s">
        <v>164</v>
      </c>
      <c r="E102" s="193" t="s">
        <v>184</v>
      </c>
      <c r="F102" s="194" t="s">
        <v>185</v>
      </c>
      <c r="G102" s="195" t="s">
        <v>167</v>
      </c>
      <c r="H102" s="196">
        <v>14</v>
      </c>
      <c r="I102" s="197"/>
      <c r="J102" s="198">
        <f>ROUND(I102*H102,2)</f>
        <v>0</v>
      </c>
      <c r="K102" s="194" t="s">
        <v>168</v>
      </c>
      <c r="L102" s="60"/>
      <c r="M102" s="199" t="s">
        <v>21</v>
      </c>
      <c r="N102" s="200" t="s">
        <v>43</v>
      </c>
      <c r="O102" s="41"/>
      <c r="P102" s="201">
        <f>O102*H102</f>
        <v>0</v>
      </c>
      <c r="Q102" s="201">
        <v>0</v>
      </c>
      <c r="R102" s="201">
        <f>Q102*H102</f>
        <v>0</v>
      </c>
      <c r="S102" s="201">
        <v>0</v>
      </c>
      <c r="T102" s="202">
        <f>S102*H102</f>
        <v>0</v>
      </c>
      <c r="AR102" s="23" t="s">
        <v>169</v>
      </c>
      <c r="AT102" s="23" t="s">
        <v>164</v>
      </c>
      <c r="AU102" s="23" t="s">
        <v>82</v>
      </c>
      <c r="AY102" s="23" t="s">
        <v>162</v>
      </c>
      <c r="BE102" s="203">
        <f>IF(N102="základní",J102,0)</f>
        <v>0</v>
      </c>
      <c r="BF102" s="203">
        <f>IF(N102="snížená",J102,0)</f>
        <v>0</v>
      </c>
      <c r="BG102" s="203">
        <f>IF(N102="zákl. přenesená",J102,0)</f>
        <v>0</v>
      </c>
      <c r="BH102" s="203">
        <f>IF(N102="sníž. přenesená",J102,0)</f>
        <v>0</v>
      </c>
      <c r="BI102" s="203">
        <f>IF(N102="nulová",J102,0)</f>
        <v>0</v>
      </c>
      <c r="BJ102" s="23" t="s">
        <v>80</v>
      </c>
      <c r="BK102" s="203">
        <f>ROUND(I102*H102,2)</f>
        <v>0</v>
      </c>
      <c r="BL102" s="23" t="s">
        <v>169</v>
      </c>
      <c r="BM102" s="23" t="s">
        <v>656</v>
      </c>
    </row>
    <row r="103" spans="2:65" s="1" customFormat="1" ht="135">
      <c r="B103" s="40"/>
      <c r="C103" s="62"/>
      <c r="D103" s="204" t="s">
        <v>171</v>
      </c>
      <c r="E103" s="62"/>
      <c r="F103" s="205" t="s">
        <v>187</v>
      </c>
      <c r="G103" s="62"/>
      <c r="H103" s="62"/>
      <c r="I103" s="162"/>
      <c r="J103" s="62"/>
      <c r="K103" s="62"/>
      <c r="L103" s="60"/>
      <c r="M103" s="206"/>
      <c r="N103" s="41"/>
      <c r="O103" s="41"/>
      <c r="P103" s="41"/>
      <c r="Q103" s="41"/>
      <c r="R103" s="41"/>
      <c r="S103" s="41"/>
      <c r="T103" s="77"/>
      <c r="AT103" s="23" t="s">
        <v>171</v>
      </c>
      <c r="AU103" s="23" t="s">
        <v>82</v>
      </c>
    </row>
    <row r="104" spans="2:65" s="11" customFormat="1">
      <c r="B104" s="207"/>
      <c r="C104" s="208"/>
      <c r="D104" s="204" t="s">
        <v>173</v>
      </c>
      <c r="E104" s="209" t="s">
        <v>21</v>
      </c>
      <c r="F104" s="210" t="s">
        <v>654</v>
      </c>
      <c r="G104" s="208"/>
      <c r="H104" s="211" t="s">
        <v>21</v>
      </c>
      <c r="I104" s="212"/>
      <c r="J104" s="208"/>
      <c r="K104" s="208"/>
      <c r="L104" s="213"/>
      <c r="M104" s="214"/>
      <c r="N104" s="215"/>
      <c r="O104" s="215"/>
      <c r="P104" s="215"/>
      <c r="Q104" s="215"/>
      <c r="R104" s="215"/>
      <c r="S104" s="215"/>
      <c r="T104" s="216"/>
      <c r="AT104" s="217" t="s">
        <v>173</v>
      </c>
      <c r="AU104" s="217" t="s">
        <v>82</v>
      </c>
      <c r="AV104" s="11" t="s">
        <v>80</v>
      </c>
      <c r="AW104" s="11" t="s">
        <v>36</v>
      </c>
      <c r="AX104" s="11" t="s">
        <v>72</v>
      </c>
      <c r="AY104" s="217" t="s">
        <v>162</v>
      </c>
    </row>
    <row r="105" spans="2:65" s="11" customFormat="1">
      <c r="B105" s="207"/>
      <c r="C105" s="208"/>
      <c r="D105" s="204" t="s">
        <v>173</v>
      </c>
      <c r="E105" s="209" t="s">
        <v>21</v>
      </c>
      <c r="F105" s="210" t="s">
        <v>188</v>
      </c>
      <c r="G105" s="208"/>
      <c r="H105" s="211" t="s">
        <v>21</v>
      </c>
      <c r="I105" s="212"/>
      <c r="J105" s="208"/>
      <c r="K105" s="208"/>
      <c r="L105" s="213"/>
      <c r="M105" s="214"/>
      <c r="N105" s="215"/>
      <c r="O105" s="215"/>
      <c r="P105" s="215"/>
      <c r="Q105" s="215"/>
      <c r="R105" s="215"/>
      <c r="S105" s="215"/>
      <c r="T105" s="216"/>
      <c r="AT105" s="217" t="s">
        <v>173</v>
      </c>
      <c r="AU105" s="217" t="s">
        <v>82</v>
      </c>
      <c r="AV105" s="11" t="s">
        <v>80</v>
      </c>
      <c r="AW105" s="11" t="s">
        <v>36</v>
      </c>
      <c r="AX105" s="11" t="s">
        <v>72</v>
      </c>
      <c r="AY105" s="217" t="s">
        <v>162</v>
      </c>
    </row>
    <row r="106" spans="2:65" s="12" customFormat="1">
      <c r="B106" s="218"/>
      <c r="C106" s="219"/>
      <c r="D106" s="204" t="s">
        <v>173</v>
      </c>
      <c r="E106" s="220" t="s">
        <v>21</v>
      </c>
      <c r="F106" s="221" t="s">
        <v>263</v>
      </c>
      <c r="G106" s="219"/>
      <c r="H106" s="222">
        <v>14</v>
      </c>
      <c r="I106" s="223"/>
      <c r="J106" s="219"/>
      <c r="K106" s="219"/>
      <c r="L106" s="224"/>
      <c r="M106" s="225"/>
      <c r="N106" s="226"/>
      <c r="O106" s="226"/>
      <c r="P106" s="226"/>
      <c r="Q106" s="226"/>
      <c r="R106" s="226"/>
      <c r="S106" s="226"/>
      <c r="T106" s="227"/>
      <c r="AT106" s="228" t="s">
        <v>173</v>
      </c>
      <c r="AU106" s="228" t="s">
        <v>82</v>
      </c>
      <c r="AV106" s="12" t="s">
        <v>82</v>
      </c>
      <c r="AW106" s="12" t="s">
        <v>36</v>
      </c>
      <c r="AX106" s="12" t="s">
        <v>72</v>
      </c>
      <c r="AY106" s="228" t="s">
        <v>162</v>
      </c>
    </row>
    <row r="107" spans="2:65" s="13" customFormat="1">
      <c r="B107" s="229"/>
      <c r="C107" s="230"/>
      <c r="D107" s="231" t="s">
        <v>173</v>
      </c>
      <c r="E107" s="232" t="s">
        <v>21</v>
      </c>
      <c r="F107" s="233" t="s">
        <v>177</v>
      </c>
      <c r="G107" s="230"/>
      <c r="H107" s="234">
        <v>14</v>
      </c>
      <c r="I107" s="235"/>
      <c r="J107" s="230"/>
      <c r="K107" s="230"/>
      <c r="L107" s="236"/>
      <c r="M107" s="237"/>
      <c r="N107" s="238"/>
      <c r="O107" s="238"/>
      <c r="P107" s="238"/>
      <c r="Q107" s="238"/>
      <c r="R107" s="238"/>
      <c r="S107" s="238"/>
      <c r="T107" s="239"/>
      <c r="AT107" s="240" t="s">
        <v>173</v>
      </c>
      <c r="AU107" s="240" t="s">
        <v>82</v>
      </c>
      <c r="AV107" s="13" t="s">
        <v>169</v>
      </c>
      <c r="AW107" s="13" t="s">
        <v>36</v>
      </c>
      <c r="AX107" s="13" t="s">
        <v>80</v>
      </c>
      <c r="AY107" s="240" t="s">
        <v>162</v>
      </c>
    </row>
    <row r="108" spans="2:65" s="1" customFormat="1" ht="28.9" customHeight="1">
      <c r="B108" s="40"/>
      <c r="C108" s="192" t="s">
        <v>169</v>
      </c>
      <c r="D108" s="192" t="s">
        <v>164</v>
      </c>
      <c r="E108" s="193" t="s">
        <v>189</v>
      </c>
      <c r="F108" s="194" t="s">
        <v>190</v>
      </c>
      <c r="G108" s="195" t="s">
        <v>191</v>
      </c>
      <c r="H108" s="196">
        <v>100</v>
      </c>
      <c r="I108" s="197"/>
      <c r="J108" s="198">
        <f>ROUND(I108*H108,2)</f>
        <v>0</v>
      </c>
      <c r="K108" s="194" t="s">
        <v>168</v>
      </c>
      <c r="L108" s="60"/>
      <c r="M108" s="199" t="s">
        <v>21</v>
      </c>
      <c r="N108" s="200" t="s">
        <v>43</v>
      </c>
      <c r="O108" s="41"/>
      <c r="P108" s="201">
        <f>O108*H108</f>
        <v>0</v>
      </c>
      <c r="Q108" s="201">
        <v>0</v>
      </c>
      <c r="R108" s="201">
        <f>Q108*H108</f>
        <v>0</v>
      </c>
      <c r="S108" s="201">
        <v>0</v>
      </c>
      <c r="T108" s="202">
        <f>S108*H108</f>
        <v>0</v>
      </c>
      <c r="AR108" s="23" t="s">
        <v>169</v>
      </c>
      <c r="AT108" s="23" t="s">
        <v>164</v>
      </c>
      <c r="AU108" s="23" t="s">
        <v>82</v>
      </c>
      <c r="AY108" s="23" t="s">
        <v>162</v>
      </c>
      <c r="BE108" s="203">
        <f>IF(N108="základní",J108,0)</f>
        <v>0</v>
      </c>
      <c r="BF108" s="203">
        <f>IF(N108="snížená",J108,0)</f>
        <v>0</v>
      </c>
      <c r="BG108" s="203">
        <f>IF(N108="zákl. přenesená",J108,0)</f>
        <v>0</v>
      </c>
      <c r="BH108" s="203">
        <f>IF(N108="sníž. přenesená",J108,0)</f>
        <v>0</v>
      </c>
      <c r="BI108" s="203">
        <f>IF(N108="nulová",J108,0)</f>
        <v>0</v>
      </c>
      <c r="BJ108" s="23" t="s">
        <v>80</v>
      </c>
      <c r="BK108" s="203">
        <f>ROUND(I108*H108,2)</f>
        <v>0</v>
      </c>
      <c r="BL108" s="23" t="s">
        <v>169</v>
      </c>
      <c r="BM108" s="23" t="s">
        <v>657</v>
      </c>
    </row>
    <row r="109" spans="2:65" s="1" customFormat="1" ht="283.5">
      <c r="B109" s="40"/>
      <c r="C109" s="62"/>
      <c r="D109" s="204" t="s">
        <v>171</v>
      </c>
      <c r="E109" s="62"/>
      <c r="F109" s="205" t="s">
        <v>193</v>
      </c>
      <c r="G109" s="62"/>
      <c r="H109" s="62"/>
      <c r="I109" s="162"/>
      <c r="J109" s="62"/>
      <c r="K109" s="62"/>
      <c r="L109" s="60"/>
      <c r="M109" s="206"/>
      <c r="N109" s="41"/>
      <c r="O109" s="41"/>
      <c r="P109" s="41"/>
      <c r="Q109" s="41"/>
      <c r="R109" s="41"/>
      <c r="S109" s="41"/>
      <c r="T109" s="77"/>
      <c r="AT109" s="23" t="s">
        <v>171</v>
      </c>
      <c r="AU109" s="23" t="s">
        <v>82</v>
      </c>
    </row>
    <row r="110" spans="2:65" s="11" customFormat="1">
      <c r="B110" s="207"/>
      <c r="C110" s="208"/>
      <c r="D110" s="204" t="s">
        <v>173</v>
      </c>
      <c r="E110" s="209" t="s">
        <v>21</v>
      </c>
      <c r="F110" s="210" t="s">
        <v>654</v>
      </c>
      <c r="G110" s="208"/>
      <c r="H110" s="211" t="s">
        <v>21</v>
      </c>
      <c r="I110" s="212"/>
      <c r="J110" s="208"/>
      <c r="K110" s="208"/>
      <c r="L110" s="213"/>
      <c r="M110" s="214"/>
      <c r="N110" s="215"/>
      <c r="O110" s="215"/>
      <c r="P110" s="215"/>
      <c r="Q110" s="215"/>
      <c r="R110" s="215"/>
      <c r="S110" s="215"/>
      <c r="T110" s="216"/>
      <c r="AT110" s="217" t="s">
        <v>173</v>
      </c>
      <c r="AU110" s="217" t="s">
        <v>82</v>
      </c>
      <c r="AV110" s="11" t="s">
        <v>80</v>
      </c>
      <c r="AW110" s="11" t="s">
        <v>36</v>
      </c>
      <c r="AX110" s="11" t="s">
        <v>72</v>
      </c>
      <c r="AY110" s="217" t="s">
        <v>162</v>
      </c>
    </row>
    <row r="111" spans="2:65" s="11" customFormat="1">
      <c r="B111" s="207"/>
      <c r="C111" s="208"/>
      <c r="D111" s="204" t="s">
        <v>173</v>
      </c>
      <c r="E111" s="209" t="s">
        <v>21</v>
      </c>
      <c r="F111" s="210" t="s">
        <v>194</v>
      </c>
      <c r="G111" s="208"/>
      <c r="H111" s="211" t="s">
        <v>21</v>
      </c>
      <c r="I111" s="212"/>
      <c r="J111" s="208"/>
      <c r="K111" s="208"/>
      <c r="L111" s="213"/>
      <c r="M111" s="214"/>
      <c r="N111" s="215"/>
      <c r="O111" s="215"/>
      <c r="P111" s="215"/>
      <c r="Q111" s="215"/>
      <c r="R111" s="215"/>
      <c r="S111" s="215"/>
      <c r="T111" s="216"/>
      <c r="AT111" s="217" t="s">
        <v>173</v>
      </c>
      <c r="AU111" s="217" t="s">
        <v>82</v>
      </c>
      <c r="AV111" s="11" t="s">
        <v>80</v>
      </c>
      <c r="AW111" s="11" t="s">
        <v>36</v>
      </c>
      <c r="AX111" s="11" t="s">
        <v>72</v>
      </c>
      <c r="AY111" s="217" t="s">
        <v>162</v>
      </c>
    </row>
    <row r="112" spans="2:65" s="12" customFormat="1">
      <c r="B112" s="218"/>
      <c r="C112" s="219"/>
      <c r="D112" s="204" t="s">
        <v>173</v>
      </c>
      <c r="E112" s="220" t="s">
        <v>21</v>
      </c>
      <c r="F112" s="221" t="s">
        <v>195</v>
      </c>
      <c r="G112" s="219"/>
      <c r="H112" s="222">
        <v>100</v>
      </c>
      <c r="I112" s="223"/>
      <c r="J112" s="219"/>
      <c r="K112" s="219"/>
      <c r="L112" s="224"/>
      <c r="M112" s="225"/>
      <c r="N112" s="226"/>
      <c r="O112" s="226"/>
      <c r="P112" s="226"/>
      <c r="Q112" s="226"/>
      <c r="R112" s="226"/>
      <c r="S112" s="226"/>
      <c r="T112" s="227"/>
      <c r="AT112" s="228" t="s">
        <v>173</v>
      </c>
      <c r="AU112" s="228" t="s">
        <v>82</v>
      </c>
      <c r="AV112" s="12" t="s">
        <v>82</v>
      </c>
      <c r="AW112" s="12" t="s">
        <v>36</v>
      </c>
      <c r="AX112" s="12" t="s">
        <v>72</v>
      </c>
      <c r="AY112" s="228" t="s">
        <v>162</v>
      </c>
    </row>
    <row r="113" spans="2:65" s="13" customFormat="1">
      <c r="B113" s="229"/>
      <c r="C113" s="230"/>
      <c r="D113" s="231" t="s">
        <v>173</v>
      </c>
      <c r="E113" s="232" t="s">
        <v>21</v>
      </c>
      <c r="F113" s="233" t="s">
        <v>177</v>
      </c>
      <c r="G113" s="230"/>
      <c r="H113" s="234">
        <v>100</v>
      </c>
      <c r="I113" s="235"/>
      <c r="J113" s="230"/>
      <c r="K113" s="230"/>
      <c r="L113" s="236"/>
      <c r="M113" s="237"/>
      <c r="N113" s="238"/>
      <c r="O113" s="238"/>
      <c r="P113" s="238"/>
      <c r="Q113" s="238"/>
      <c r="R113" s="238"/>
      <c r="S113" s="238"/>
      <c r="T113" s="239"/>
      <c r="AT113" s="240" t="s">
        <v>173</v>
      </c>
      <c r="AU113" s="240" t="s">
        <v>82</v>
      </c>
      <c r="AV113" s="13" t="s">
        <v>169</v>
      </c>
      <c r="AW113" s="13" t="s">
        <v>36</v>
      </c>
      <c r="AX113" s="13" t="s">
        <v>80</v>
      </c>
      <c r="AY113" s="240" t="s">
        <v>162</v>
      </c>
    </row>
    <row r="114" spans="2:65" s="1" customFormat="1" ht="28.9" customHeight="1">
      <c r="B114" s="40"/>
      <c r="C114" s="192" t="s">
        <v>196</v>
      </c>
      <c r="D114" s="192" t="s">
        <v>164</v>
      </c>
      <c r="E114" s="193" t="s">
        <v>197</v>
      </c>
      <c r="F114" s="194" t="s">
        <v>198</v>
      </c>
      <c r="G114" s="195" t="s">
        <v>199</v>
      </c>
      <c r="H114" s="196">
        <v>20</v>
      </c>
      <c r="I114" s="197"/>
      <c r="J114" s="198">
        <f>ROUND(I114*H114,2)</f>
        <v>0</v>
      </c>
      <c r="K114" s="194" t="s">
        <v>168</v>
      </c>
      <c r="L114" s="60"/>
      <c r="M114" s="199" t="s">
        <v>21</v>
      </c>
      <c r="N114" s="200" t="s">
        <v>43</v>
      </c>
      <c r="O114" s="41"/>
      <c r="P114" s="201">
        <f>O114*H114</f>
        <v>0</v>
      </c>
      <c r="Q114" s="201">
        <v>0</v>
      </c>
      <c r="R114" s="201">
        <f>Q114*H114</f>
        <v>0</v>
      </c>
      <c r="S114" s="201">
        <v>0</v>
      </c>
      <c r="T114" s="202">
        <f>S114*H114</f>
        <v>0</v>
      </c>
      <c r="AR114" s="23" t="s">
        <v>169</v>
      </c>
      <c r="AT114" s="23" t="s">
        <v>164</v>
      </c>
      <c r="AU114" s="23" t="s">
        <v>82</v>
      </c>
      <c r="AY114" s="23" t="s">
        <v>162</v>
      </c>
      <c r="BE114" s="203">
        <f>IF(N114="základní",J114,0)</f>
        <v>0</v>
      </c>
      <c r="BF114" s="203">
        <f>IF(N114="snížená",J114,0)</f>
        <v>0</v>
      </c>
      <c r="BG114" s="203">
        <f>IF(N114="zákl. přenesená",J114,0)</f>
        <v>0</v>
      </c>
      <c r="BH114" s="203">
        <f>IF(N114="sníž. přenesená",J114,0)</f>
        <v>0</v>
      </c>
      <c r="BI114" s="203">
        <f>IF(N114="nulová",J114,0)</f>
        <v>0</v>
      </c>
      <c r="BJ114" s="23" t="s">
        <v>80</v>
      </c>
      <c r="BK114" s="203">
        <f>ROUND(I114*H114,2)</f>
        <v>0</v>
      </c>
      <c r="BL114" s="23" t="s">
        <v>169</v>
      </c>
      <c r="BM114" s="23" t="s">
        <v>658</v>
      </c>
    </row>
    <row r="115" spans="2:65" s="1" customFormat="1" ht="189">
      <c r="B115" s="40"/>
      <c r="C115" s="62"/>
      <c r="D115" s="204" t="s">
        <v>171</v>
      </c>
      <c r="E115" s="62"/>
      <c r="F115" s="205" t="s">
        <v>201</v>
      </c>
      <c r="G115" s="62"/>
      <c r="H115" s="62"/>
      <c r="I115" s="162"/>
      <c r="J115" s="62"/>
      <c r="K115" s="62"/>
      <c r="L115" s="60"/>
      <c r="M115" s="206"/>
      <c r="N115" s="41"/>
      <c r="O115" s="41"/>
      <c r="P115" s="41"/>
      <c r="Q115" s="41"/>
      <c r="R115" s="41"/>
      <c r="S115" s="41"/>
      <c r="T115" s="77"/>
      <c r="AT115" s="23" t="s">
        <v>171</v>
      </c>
      <c r="AU115" s="23" t="s">
        <v>82</v>
      </c>
    </row>
    <row r="116" spans="2:65" s="11" customFormat="1">
      <c r="B116" s="207"/>
      <c r="C116" s="208"/>
      <c r="D116" s="204" t="s">
        <v>173</v>
      </c>
      <c r="E116" s="209" t="s">
        <v>21</v>
      </c>
      <c r="F116" s="210" t="s">
        <v>654</v>
      </c>
      <c r="G116" s="208"/>
      <c r="H116" s="211" t="s">
        <v>21</v>
      </c>
      <c r="I116" s="212"/>
      <c r="J116" s="208"/>
      <c r="K116" s="208"/>
      <c r="L116" s="213"/>
      <c r="M116" s="214"/>
      <c r="N116" s="215"/>
      <c r="O116" s="215"/>
      <c r="P116" s="215"/>
      <c r="Q116" s="215"/>
      <c r="R116" s="215"/>
      <c r="S116" s="215"/>
      <c r="T116" s="216"/>
      <c r="AT116" s="217" t="s">
        <v>173</v>
      </c>
      <c r="AU116" s="217" t="s">
        <v>82</v>
      </c>
      <c r="AV116" s="11" t="s">
        <v>80</v>
      </c>
      <c r="AW116" s="11" t="s">
        <v>36</v>
      </c>
      <c r="AX116" s="11" t="s">
        <v>72</v>
      </c>
      <c r="AY116" s="217" t="s">
        <v>162</v>
      </c>
    </row>
    <row r="117" spans="2:65" s="11" customFormat="1">
      <c r="B117" s="207"/>
      <c r="C117" s="208"/>
      <c r="D117" s="204" t="s">
        <v>173</v>
      </c>
      <c r="E117" s="209" t="s">
        <v>21</v>
      </c>
      <c r="F117" s="210" t="s">
        <v>202</v>
      </c>
      <c r="G117" s="208"/>
      <c r="H117" s="211" t="s">
        <v>21</v>
      </c>
      <c r="I117" s="212"/>
      <c r="J117" s="208"/>
      <c r="K117" s="208"/>
      <c r="L117" s="213"/>
      <c r="M117" s="214"/>
      <c r="N117" s="215"/>
      <c r="O117" s="215"/>
      <c r="P117" s="215"/>
      <c r="Q117" s="215"/>
      <c r="R117" s="215"/>
      <c r="S117" s="215"/>
      <c r="T117" s="216"/>
      <c r="AT117" s="217" t="s">
        <v>173</v>
      </c>
      <c r="AU117" s="217" t="s">
        <v>82</v>
      </c>
      <c r="AV117" s="11" t="s">
        <v>80</v>
      </c>
      <c r="AW117" s="11" t="s">
        <v>36</v>
      </c>
      <c r="AX117" s="11" t="s">
        <v>72</v>
      </c>
      <c r="AY117" s="217" t="s">
        <v>162</v>
      </c>
    </row>
    <row r="118" spans="2:65" s="12" customFormat="1">
      <c r="B118" s="218"/>
      <c r="C118" s="219"/>
      <c r="D118" s="204" t="s">
        <v>173</v>
      </c>
      <c r="E118" s="220" t="s">
        <v>21</v>
      </c>
      <c r="F118" s="221" t="s">
        <v>203</v>
      </c>
      <c r="G118" s="219"/>
      <c r="H118" s="222">
        <v>20</v>
      </c>
      <c r="I118" s="223"/>
      <c r="J118" s="219"/>
      <c r="K118" s="219"/>
      <c r="L118" s="224"/>
      <c r="M118" s="225"/>
      <c r="N118" s="226"/>
      <c r="O118" s="226"/>
      <c r="P118" s="226"/>
      <c r="Q118" s="226"/>
      <c r="R118" s="226"/>
      <c r="S118" s="226"/>
      <c r="T118" s="227"/>
      <c r="AT118" s="228" t="s">
        <v>173</v>
      </c>
      <c r="AU118" s="228" t="s">
        <v>82</v>
      </c>
      <c r="AV118" s="12" t="s">
        <v>82</v>
      </c>
      <c r="AW118" s="12" t="s">
        <v>36</v>
      </c>
      <c r="AX118" s="12" t="s">
        <v>72</v>
      </c>
      <c r="AY118" s="228" t="s">
        <v>162</v>
      </c>
    </row>
    <row r="119" spans="2:65" s="13" customFormat="1">
      <c r="B119" s="229"/>
      <c r="C119" s="230"/>
      <c r="D119" s="231" t="s">
        <v>173</v>
      </c>
      <c r="E119" s="232" t="s">
        <v>21</v>
      </c>
      <c r="F119" s="233" t="s">
        <v>177</v>
      </c>
      <c r="G119" s="230"/>
      <c r="H119" s="234">
        <v>20</v>
      </c>
      <c r="I119" s="235"/>
      <c r="J119" s="230"/>
      <c r="K119" s="230"/>
      <c r="L119" s="236"/>
      <c r="M119" s="237"/>
      <c r="N119" s="238"/>
      <c r="O119" s="238"/>
      <c r="P119" s="238"/>
      <c r="Q119" s="238"/>
      <c r="R119" s="238"/>
      <c r="S119" s="238"/>
      <c r="T119" s="239"/>
      <c r="AT119" s="240" t="s">
        <v>173</v>
      </c>
      <c r="AU119" s="240" t="s">
        <v>82</v>
      </c>
      <c r="AV119" s="13" t="s">
        <v>169</v>
      </c>
      <c r="AW119" s="13" t="s">
        <v>36</v>
      </c>
      <c r="AX119" s="13" t="s">
        <v>80</v>
      </c>
      <c r="AY119" s="240" t="s">
        <v>162</v>
      </c>
    </row>
    <row r="120" spans="2:65" s="1" customFormat="1" ht="28.9" customHeight="1">
      <c r="B120" s="40"/>
      <c r="C120" s="192" t="s">
        <v>204</v>
      </c>
      <c r="D120" s="192" t="s">
        <v>164</v>
      </c>
      <c r="E120" s="193" t="s">
        <v>205</v>
      </c>
      <c r="F120" s="194" t="s">
        <v>206</v>
      </c>
      <c r="G120" s="195" t="s">
        <v>167</v>
      </c>
      <c r="H120" s="196">
        <v>147</v>
      </c>
      <c r="I120" s="197"/>
      <c r="J120" s="198">
        <f>ROUND(I120*H120,2)</f>
        <v>0</v>
      </c>
      <c r="K120" s="194" t="s">
        <v>168</v>
      </c>
      <c r="L120" s="60"/>
      <c r="M120" s="199" t="s">
        <v>21</v>
      </c>
      <c r="N120" s="200" t="s">
        <v>43</v>
      </c>
      <c r="O120" s="41"/>
      <c r="P120" s="201">
        <f>O120*H120</f>
        <v>0</v>
      </c>
      <c r="Q120" s="201">
        <v>0</v>
      </c>
      <c r="R120" s="201">
        <f>Q120*H120</f>
        <v>0</v>
      </c>
      <c r="S120" s="201">
        <v>0</v>
      </c>
      <c r="T120" s="202">
        <f>S120*H120</f>
        <v>0</v>
      </c>
      <c r="AR120" s="23" t="s">
        <v>169</v>
      </c>
      <c r="AT120" s="23" t="s">
        <v>164</v>
      </c>
      <c r="AU120" s="23" t="s">
        <v>82</v>
      </c>
      <c r="AY120" s="23" t="s">
        <v>162</v>
      </c>
      <c r="BE120" s="203">
        <f>IF(N120="základní",J120,0)</f>
        <v>0</v>
      </c>
      <c r="BF120" s="203">
        <f>IF(N120="snížená",J120,0)</f>
        <v>0</v>
      </c>
      <c r="BG120" s="203">
        <f>IF(N120="zákl. přenesená",J120,0)</f>
        <v>0</v>
      </c>
      <c r="BH120" s="203">
        <f>IF(N120="sníž. přenesená",J120,0)</f>
        <v>0</v>
      </c>
      <c r="BI120" s="203">
        <f>IF(N120="nulová",J120,0)</f>
        <v>0</v>
      </c>
      <c r="BJ120" s="23" t="s">
        <v>80</v>
      </c>
      <c r="BK120" s="203">
        <f>ROUND(I120*H120,2)</f>
        <v>0</v>
      </c>
      <c r="BL120" s="23" t="s">
        <v>169</v>
      </c>
      <c r="BM120" s="23" t="s">
        <v>659</v>
      </c>
    </row>
    <row r="121" spans="2:65" s="1" customFormat="1" ht="108">
      <c r="B121" s="40"/>
      <c r="C121" s="62"/>
      <c r="D121" s="204" t="s">
        <v>171</v>
      </c>
      <c r="E121" s="62"/>
      <c r="F121" s="205" t="s">
        <v>208</v>
      </c>
      <c r="G121" s="62"/>
      <c r="H121" s="62"/>
      <c r="I121" s="162"/>
      <c r="J121" s="62"/>
      <c r="K121" s="62"/>
      <c r="L121" s="60"/>
      <c r="M121" s="206"/>
      <c r="N121" s="41"/>
      <c r="O121" s="41"/>
      <c r="P121" s="41"/>
      <c r="Q121" s="41"/>
      <c r="R121" s="41"/>
      <c r="S121" s="41"/>
      <c r="T121" s="77"/>
      <c r="AT121" s="23" t="s">
        <v>171</v>
      </c>
      <c r="AU121" s="23" t="s">
        <v>82</v>
      </c>
    </row>
    <row r="122" spans="2:65" s="11" customFormat="1">
      <c r="B122" s="207"/>
      <c r="C122" s="208"/>
      <c r="D122" s="204" t="s">
        <v>173</v>
      </c>
      <c r="E122" s="209" t="s">
        <v>21</v>
      </c>
      <c r="F122" s="210" t="s">
        <v>654</v>
      </c>
      <c r="G122" s="208"/>
      <c r="H122" s="211" t="s">
        <v>21</v>
      </c>
      <c r="I122" s="212"/>
      <c r="J122" s="208"/>
      <c r="K122" s="208"/>
      <c r="L122" s="213"/>
      <c r="M122" s="214"/>
      <c r="N122" s="215"/>
      <c r="O122" s="215"/>
      <c r="P122" s="215"/>
      <c r="Q122" s="215"/>
      <c r="R122" s="215"/>
      <c r="S122" s="215"/>
      <c r="T122" s="216"/>
      <c r="AT122" s="217" t="s">
        <v>173</v>
      </c>
      <c r="AU122" s="217" t="s">
        <v>82</v>
      </c>
      <c r="AV122" s="11" t="s">
        <v>80</v>
      </c>
      <c r="AW122" s="11" t="s">
        <v>36</v>
      </c>
      <c r="AX122" s="11" t="s">
        <v>72</v>
      </c>
      <c r="AY122" s="217" t="s">
        <v>162</v>
      </c>
    </row>
    <row r="123" spans="2:65" s="11" customFormat="1">
      <c r="B123" s="207"/>
      <c r="C123" s="208"/>
      <c r="D123" s="204" t="s">
        <v>173</v>
      </c>
      <c r="E123" s="209" t="s">
        <v>21</v>
      </c>
      <c r="F123" s="210" t="s">
        <v>209</v>
      </c>
      <c r="G123" s="208"/>
      <c r="H123" s="211" t="s">
        <v>21</v>
      </c>
      <c r="I123" s="212"/>
      <c r="J123" s="208"/>
      <c r="K123" s="208"/>
      <c r="L123" s="213"/>
      <c r="M123" s="214"/>
      <c r="N123" s="215"/>
      <c r="O123" s="215"/>
      <c r="P123" s="215"/>
      <c r="Q123" s="215"/>
      <c r="R123" s="215"/>
      <c r="S123" s="215"/>
      <c r="T123" s="216"/>
      <c r="AT123" s="217" t="s">
        <v>173</v>
      </c>
      <c r="AU123" s="217" t="s">
        <v>82</v>
      </c>
      <c r="AV123" s="11" t="s">
        <v>80</v>
      </c>
      <c r="AW123" s="11" t="s">
        <v>36</v>
      </c>
      <c r="AX123" s="11" t="s">
        <v>72</v>
      </c>
      <c r="AY123" s="217" t="s">
        <v>162</v>
      </c>
    </row>
    <row r="124" spans="2:65" s="11" customFormat="1">
      <c r="B124" s="207"/>
      <c r="C124" s="208"/>
      <c r="D124" s="204" t="s">
        <v>173</v>
      </c>
      <c r="E124" s="209" t="s">
        <v>21</v>
      </c>
      <c r="F124" s="210" t="s">
        <v>210</v>
      </c>
      <c r="G124" s="208"/>
      <c r="H124" s="211" t="s">
        <v>21</v>
      </c>
      <c r="I124" s="212"/>
      <c r="J124" s="208"/>
      <c r="K124" s="208"/>
      <c r="L124" s="213"/>
      <c r="M124" s="214"/>
      <c r="N124" s="215"/>
      <c r="O124" s="215"/>
      <c r="P124" s="215"/>
      <c r="Q124" s="215"/>
      <c r="R124" s="215"/>
      <c r="S124" s="215"/>
      <c r="T124" s="216"/>
      <c r="AT124" s="217" t="s">
        <v>173</v>
      </c>
      <c r="AU124" s="217" t="s">
        <v>82</v>
      </c>
      <c r="AV124" s="11" t="s">
        <v>80</v>
      </c>
      <c r="AW124" s="11" t="s">
        <v>36</v>
      </c>
      <c r="AX124" s="11" t="s">
        <v>72</v>
      </c>
      <c r="AY124" s="217" t="s">
        <v>162</v>
      </c>
    </row>
    <row r="125" spans="2:65" s="12" customFormat="1">
      <c r="B125" s="218"/>
      <c r="C125" s="219"/>
      <c r="D125" s="204" t="s">
        <v>173</v>
      </c>
      <c r="E125" s="220" t="s">
        <v>21</v>
      </c>
      <c r="F125" s="221" t="s">
        <v>660</v>
      </c>
      <c r="G125" s="219"/>
      <c r="H125" s="222">
        <v>73.5</v>
      </c>
      <c r="I125" s="223"/>
      <c r="J125" s="219"/>
      <c r="K125" s="219"/>
      <c r="L125" s="224"/>
      <c r="M125" s="225"/>
      <c r="N125" s="226"/>
      <c r="O125" s="226"/>
      <c r="P125" s="226"/>
      <c r="Q125" s="226"/>
      <c r="R125" s="226"/>
      <c r="S125" s="226"/>
      <c r="T125" s="227"/>
      <c r="AT125" s="228" t="s">
        <v>173</v>
      </c>
      <c r="AU125" s="228" t="s">
        <v>82</v>
      </c>
      <c r="AV125" s="12" t="s">
        <v>82</v>
      </c>
      <c r="AW125" s="12" t="s">
        <v>36</v>
      </c>
      <c r="AX125" s="12" t="s">
        <v>72</v>
      </c>
      <c r="AY125" s="228" t="s">
        <v>162</v>
      </c>
    </row>
    <row r="126" spans="2:65" s="11" customFormat="1">
      <c r="B126" s="207"/>
      <c r="C126" s="208"/>
      <c r="D126" s="204" t="s">
        <v>173</v>
      </c>
      <c r="E126" s="209" t="s">
        <v>21</v>
      </c>
      <c r="F126" s="210" t="s">
        <v>212</v>
      </c>
      <c r="G126" s="208"/>
      <c r="H126" s="211" t="s">
        <v>21</v>
      </c>
      <c r="I126" s="212"/>
      <c r="J126" s="208"/>
      <c r="K126" s="208"/>
      <c r="L126" s="213"/>
      <c r="M126" s="214"/>
      <c r="N126" s="215"/>
      <c r="O126" s="215"/>
      <c r="P126" s="215"/>
      <c r="Q126" s="215"/>
      <c r="R126" s="215"/>
      <c r="S126" s="215"/>
      <c r="T126" s="216"/>
      <c r="AT126" s="217" t="s">
        <v>173</v>
      </c>
      <c r="AU126" s="217" t="s">
        <v>82</v>
      </c>
      <c r="AV126" s="11" t="s">
        <v>80</v>
      </c>
      <c r="AW126" s="11" t="s">
        <v>36</v>
      </c>
      <c r="AX126" s="11" t="s">
        <v>72</v>
      </c>
      <c r="AY126" s="217" t="s">
        <v>162</v>
      </c>
    </row>
    <row r="127" spans="2:65" s="12" customFormat="1">
      <c r="B127" s="218"/>
      <c r="C127" s="219"/>
      <c r="D127" s="204" t="s">
        <v>173</v>
      </c>
      <c r="E127" s="220" t="s">
        <v>21</v>
      </c>
      <c r="F127" s="221" t="s">
        <v>660</v>
      </c>
      <c r="G127" s="219"/>
      <c r="H127" s="222">
        <v>73.5</v>
      </c>
      <c r="I127" s="223"/>
      <c r="J127" s="219"/>
      <c r="K127" s="219"/>
      <c r="L127" s="224"/>
      <c r="M127" s="225"/>
      <c r="N127" s="226"/>
      <c r="O127" s="226"/>
      <c r="P127" s="226"/>
      <c r="Q127" s="226"/>
      <c r="R127" s="226"/>
      <c r="S127" s="226"/>
      <c r="T127" s="227"/>
      <c r="AT127" s="228" t="s">
        <v>173</v>
      </c>
      <c r="AU127" s="228" t="s">
        <v>82</v>
      </c>
      <c r="AV127" s="12" t="s">
        <v>82</v>
      </c>
      <c r="AW127" s="12" t="s">
        <v>36</v>
      </c>
      <c r="AX127" s="12" t="s">
        <v>72</v>
      </c>
      <c r="AY127" s="228" t="s">
        <v>162</v>
      </c>
    </row>
    <row r="128" spans="2:65" s="13" customFormat="1">
      <c r="B128" s="229"/>
      <c r="C128" s="230"/>
      <c r="D128" s="231" t="s">
        <v>173</v>
      </c>
      <c r="E128" s="232" t="s">
        <v>21</v>
      </c>
      <c r="F128" s="233" t="s">
        <v>177</v>
      </c>
      <c r="G128" s="230"/>
      <c r="H128" s="234">
        <v>147</v>
      </c>
      <c r="I128" s="235"/>
      <c r="J128" s="230"/>
      <c r="K128" s="230"/>
      <c r="L128" s="236"/>
      <c r="M128" s="237"/>
      <c r="N128" s="238"/>
      <c r="O128" s="238"/>
      <c r="P128" s="238"/>
      <c r="Q128" s="238"/>
      <c r="R128" s="238"/>
      <c r="S128" s="238"/>
      <c r="T128" s="239"/>
      <c r="AT128" s="240" t="s">
        <v>173</v>
      </c>
      <c r="AU128" s="240" t="s">
        <v>82</v>
      </c>
      <c r="AV128" s="13" t="s">
        <v>169</v>
      </c>
      <c r="AW128" s="13" t="s">
        <v>36</v>
      </c>
      <c r="AX128" s="13" t="s">
        <v>80</v>
      </c>
      <c r="AY128" s="240" t="s">
        <v>162</v>
      </c>
    </row>
    <row r="129" spans="2:65" s="1" customFormat="1" ht="28.9" customHeight="1">
      <c r="B129" s="40"/>
      <c r="C129" s="192" t="s">
        <v>214</v>
      </c>
      <c r="D129" s="192" t="s">
        <v>164</v>
      </c>
      <c r="E129" s="193" t="s">
        <v>215</v>
      </c>
      <c r="F129" s="194" t="s">
        <v>216</v>
      </c>
      <c r="G129" s="195" t="s">
        <v>167</v>
      </c>
      <c r="H129" s="196">
        <v>329</v>
      </c>
      <c r="I129" s="197"/>
      <c r="J129" s="198">
        <f>ROUND(I129*H129,2)</f>
        <v>0</v>
      </c>
      <c r="K129" s="194" t="s">
        <v>168</v>
      </c>
      <c r="L129" s="60"/>
      <c r="M129" s="199" t="s">
        <v>21</v>
      </c>
      <c r="N129" s="200" t="s">
        <v>43</v>
      </c>
      <c r="O129" s="41"/>
      <c r="P129" s="201">
        <f>O129*H129</f>
        <v>0</v>
      </c>
      <c r="Q129" s="201">
        <v>0</v>
      </c>
      <c r="R129" s="201">
        <f>Q129*H129</f>
        <v>0</v>
      </c>
      <c r="S129" s="201">
        <v>0</v>
      </c>
      <c r="T129" s="202">
        <f>S129*H129</f>
        <v>0</v>
      </c>
      <c r="AR129" s="23" t="s">
        <v>169</v>
      </c>
      <c r="AT129" s="23" t="s">
        <v>164</v>
      </c>
      <c r="AU129" s="23" t="s">
        <v>82</v>
      </c>
      <c r="AY129" s="23" t="s">
        <v>162</v>
      </c>
      <c r="BE129" s="203">
        <f>IF(N129="základní",J129,0)</f>
        <v>0</v>
      </c>
      <c r="BF129" s="203">
        <f>IF(N129="snížená",J129,0)</f>
        <v>0</v>
      </c>
      <c r="BG129" s="203">
        <f>IF(N129="zákl. přenesená",J129,0)</f>
        <v>0</v>
      </c>
      <c r="BH129" s="203">
        <f>IF(N129="sníž. přenesená",J129,0)</f>
        <v>0</v>
      </c>
      <c r="BI129" s="203">
        <f>IF(N129="nulová",J129,0)</f>
        <v>0</v>
      </c>
      <c r="BJ129" s="23" t="s">
        <v>80</v>
      </c>
      <c r="BK129" s="203">
        <f>ROUND(I129*H129,2)</f>
        <v>0</v>
      </c>
      <c r="BL129" s="23" t="s">
        <v>169</v>
      </c>
      <c r="BM129" s="23" t="s">
        <v>661</v>
      </c>
    </row>
    <row r="130" spans="2:65" s="1" customFormat="1" ht="378">
      <c r="B130" s="40"/>
      <c r="C130" s="62"/>
      <c r="D130" s="204" t="s">
        <v>171</v>
      </c>
      <c r="E130" s="62"/>
      <c r="F130" s="205" t="s">
        <v>218</v>
      </c>
      <c r="G130" s="62"/>
      <c r="H130" s="62"/>
      <c r="I130" s="162"/>
      <c r="J130" s="62"/>
      <c r="K130" s="62"/>
      <c r="L130" s="60"/>
      <c r="M130" s="206"/>
      <c r="N130" s="41"/>
      <c r="O130" s="41"/>
      <c r="P130" s="41"/>
      <c r="Q130" s="41"/>
      <c r="R130" s="41"/>
      <c r="S130" s="41"/>
      <c r="T130" s="77"/>
      <c r="AT130" s="23" t="s">
        <v>171</v>
      </c>
      <c r="AU130" s="23" t="s">
        <v>82</v>
      </c>
    </row>
    <row r="131" spans="2:65" s="11" customFormat="1">
      <c r="B131" s="207"/>
      <c r="C131" s="208"/>
      <c r="D131" s="204" t="s">
        <v>173</v>
      </c>
      <c r="E131" s="209" t="s">
        <v>21</v>
      </c>
      <c r="F131" s="210" t="s">
        <v>654</v>
      </c>
      <c r="G131" s="208"/>
      <c r="H131" s="211" t="s">
        <v>21</v>
      </c>
      <c r="I131" s="212"/>
      <c r="J131" s="208"/>
      <c r="K131" s="208"/>
      <c r="L131" s="213"/>
      <c r="M131" s="214"/>
      <c r="N131" s="215"/>
      <c r="O131" s="215"/>
      <c r="P131" s="215"/>
      <c r="Q131" s="215"/>
      <c r="R131" s="215"/>
      <c r="S131" s="215"/>
      <c r="T131" s="216"/>
      <c r="AT131" s="217" t="s">
        <v>173</v>
      </c>
      <c r="AU131" s="217" t="s">
        <v>82</v>
      </c>
      <c r="AV131" s="11" t="s">
        <v>80</v>
      </c>
      <c r="AW131" s="11" t="s">
        <v>36</v>
      </c>
      <c r="AX131" s="11" t="s">
        <v>72</v>
      </c>
      <c r="AY131" s="217" t="s">
        <v>162</v>
      </c>
    </row>
    <row r="132" spans="2:65" s="11" customFormat="1">
      <c r="B132" s="207"/>
      <c r="C132" s="208"/>
      <c r="D132" s="204" t="s">
        <v>173</v>
      </c>
      <c r="E132" s="209" t="s">
        <v>21</v>
      </c>
      <c r="F132" s="210" t="s">
        <v>219</v>
      </c>
      <c r="G132" s="208"/>
      <c r="H132" s="211" t="s">
        <v>21</v>
      </c>
      <c r="I132" s="212"/>
      <c r="J132" s="208"/>
      <c r="K132" s="208"/>
      <c r="L132" s="213"/>
      <c r="M132" s="214"/>
      <c r="N132" s="215"/>
      <c r="O132" s="215"/>
      <c r="P132" s="215"/>
      <c r="Q132" s="215"/>
      <c r="R132" s="215"/>
      <c r="S132" s="215"/>
      <c r="T132" s="216"/>
      <c r="AT132" s="217" t="s">
        <v>173</v>
      </c>
      <c r="AU132" s="217" t="s">
        <v>82</v>
      </c>
      <c r="AV132" s="11" t="s">
        <v>80</v>
      </c>
      <c r="AW132" s="11" t="s">
        <v>36</v>
      </c>
      <c r="AX132" s="11" t="s">
        <v>72</v>
      </c>
      <c r="AY132" s="217" t="s">
        <v>162</v>
      </c>
    </row>
    <row r="133" spans="2:65" s="12" customFormat="1">
      <c r="B133" s="218"/>
      <c r="C133" s="219"/>
      <c r="D133" s="204" t="s">
        <v>173</v>
      </c>
      <c r="E133" s="220" t="s">
        <v>21</v>
      </c>
      <c r="F133" s="221" t="s">
        <v>662</v>
      </c>
      <c r="G133" s="219"/>
      <c r="H133" s="222">
        <v>174</v>
      </c>
      <c r="I133" s="223"/>
      <c r="J133" s="219"/>
      <c r="K133" s="219"/>
      <c r="L133" s="224"/>
      <c r="M133" s="225"/>
      <c r="N133" s="226"/>
      <c r="O133" s="226"/>
      <c r="P133" s="226"/>
      <c r="Q133" s="226"/>
      <c r="R133" s="226"/>
      <c r="S133" s="226"/>
      <c r="T133" s="227"/>
      <c r="AT133" s="228" t="s">
        <v>173</v>
      </c>
      <c r="AU133" s="228" t="s">
        <v>82</v>
      </c>
      <c r="AV133" s="12" t="s">
        <v>82</v>
      </c>
      <c r="AW133" s="12" t="s">
        <v>36</v>
      </c>
      <c r="AX133" s="12" t="s">
        <v>72</v>
      </c>
      <c r="AY133" s="228" t="s">
        <v>162</v>
      </c>
    </row>
    <row r="134" spans="2:65" s="11" customFormat="1">
      <c r="B134" s="207"/>
      <c r="C134" s="208"/>
      <c r="D134" s="204" t="s">
        <v>173</v>
      </c>
      <c r="E134" s="209" t="s">
        <v>21</v>
      </c>
      <c r="F134" s="210" t="s">
        <v>221</v>
      </c>
      <c r="G134" s="208"/>
      <c r="H134" s="211" t="s">
        <v>21</v>
      </c>
      <c r="I134" s="212"/>
      <c r="J134" s="208"/>
      <c r="K134" s="208"/>
      <c r="L134" s="213"/>
      <c r="M134" s="214"/>
      <c r="N134" s="215"/>
      <c r="O134" s="215"/>
      <c r="P134" s="215"/>
      <c r="Q134" s="215"/>
      <c r="R134" s="215"/>
      <c r="S134" s="215"/>
      <c r="T134" s="216"/>
      <c r="AT134" s="217" t="s">
        <v>173</v>
      </c>
      <c r="AU134" s="217" t="s">
        <v>82</v>
      </c>
      <c r="AV134" s="11" t="s">
        <v>80</v>
      </c>
      <c r="AW134" s="11" t="s">
        <v>36</v>
      </c>
      <c r="AX134" s="11" t="s">
        <v>72</v>
      </c>
      <c r="AY134" s="217" t="s">
        <v>162</v>
      </c>
    </row>
    <row r="135" spans="2:65" s="12" customFormat="1">
      <c r="B135" s="218"/>
      <c r="C135" s="219"/>
      <c r="D135" s="204" t="s">
        <v>173</v>
      </c>
      <c r="E135" s="220" t="s">
        <v>21</v>
      </c>
      <c r="F135" s="221" t="s">
        <v>411</v>
      </c>
      <c r="G135" s="219"/>
      <c r="H135" s="222">
        <v>155</v>
      </c>
      <c r="I135" s="223"/>
      <c r="J135" s="219"/>
      <c r="K135" s="219"/>
      <c r="L135" s="224"/>
      <c r="M135" s="225"/>
      <c r="N135" s="226"/>
      <c r="O135" s="226"/>
      <c r="P135" s="226"/>
      <c r="Q135" s="226"/>
      <c r="R135" s="226"/>
      <c r="S135" s="226"/>
      <c r="T135" s="227"/>
      <c r="AT135" s="228" t="s">
        <v>173</v>
      </c>
      <c r="AU135" s="228" t="s">
        <v>82</v>
      </c>
      <c r="AV135" s="12" t="s">
        <v>82</v>
      </c>
      <c r="AW135" s="12" t="s">
        <v>36</v>
      </c>
      <c r="AX135" s="12" t="s">
        <v>72</v>
      </c>
      <c r="AY135" s="228" t="s">
        <v>162</v>
      </c>
    </row>
    <row r="136" spans="2:65" s="13" customFormat="1">
      <c r="B136" s="229"/>
      <c r="C136" s="230"/>
      <c r="D136" s="231" t="s">
        <v>173</v>
      </c>
      <c r="E136" s="232" t="s">
        <v>21</v>
      </c>
      <c r="F136" s="233" t="s">
        <v>177</v>
      </c>
      <c r="G136" s="230"/>
      <c r="H136" s="234">
        <v>329</v>
      </c>
      <c r="I136" s="235"/>
      <c r="J136" s="230"/>
      <c r="K136" s="230"/>
      <c r="L136" s="236"/>
      <c r="M136" s="237"/>
      <c r="N136" s="238"/>
      <c r="O136" s="238"/>
      <c r="P136" s="238"/>
      <c r="Q136" s="238"/>
      <c r="R136" s="238"/>
      <c r="S136" s="238"/>
      <c r="T136" s="239"/>
      <c r="AT136" s="240" t="s">
        <v>173</v>
      </c>
      <c r="AU136" s="240" t="s">
        <v>82</v>
      </c>
      <c r="AV136" s="13" t="s">
        <v>169</v>
      </c>
      <c r="AW136" s="13" t="s">
        <v>36</v>
      </c>
      <c r="AX136" s="13" t="s">
        <v>80</v>
      </c>
      <c r="AY136" s="240" t="s">
        <v>162</v>
      </c>
    </row>
    <row r="137" spans="2:65" s="1" customFormat="1" ht="40.15" customHeight="1">
      <c r="B137" s="40"/>
      <c r="C137" s="192" t="s">
        <v>223</v>
      </c>
      <c r="D137" s="192" t="s">
        <v>164</v>
      </c>
      <c r="E137" s="193" t="s">
        <v>224</v>
      </c>
      <c r="F137" s="194" t="s">
        <v>225</v>
      </c>
      <c r="G137" s="195" t="s">
        <v>167</v>
      </c>
      <c r="H137" s="196">
        <v>65.8</v>
      </c>
      <c r="I137" s="197"/>
      <c r="J137" s="198">
        <f>ROUND(I137*H137,2)</f>
        <v>0</v>
      </c>
      <c r="K137" s="194" t="s">
        <v>168</v>
      </c>
      <c r="L137" s="60"/>
      <c r="M137" s="199" t="s">
        <v>21</v>
      </c>
      <c r="N137" s="200" t="s">
        <v>43</v>
      </c>
      <c r="O137" s="41"/>
      <c r="P137" s="201">
        <f>O137*H137</f>
        <v>0</v>
      </c>
      <c r="Q137" s="201">
        <v>0</v>
      </c>
      <c r="R137" s="201">
        <f>Q137*H137</f>
        <v>0</v>
      </c>
      <c r="S137" s="201">
        <v>0</v>
      </c>
      <c r="T137" s="202">
        <f>S137*H137</f>
        <v>0</v>
      </c>
      <c r="AR137" s="23" t="s">
        <v>169</v>
      </c>
      <c r="AT137" s="23" t="s">
        <v>164</v>
      </c>
      <c r="AU137" s="23" t="s">
        <v>82</v>
      </c>
      <c r="AY137" s="23" t="s">
        <v>162</v>
      </c>
      <c r="BE137" s="203">
        <f>IF(N137="základní",J137,0)</f>
        <v>0</v>
      </c>
      <c r="BF137" s="203">
        <f>IF(N137="snížená",J137,0)</f>
        <v>0</v>
      </c>
      <c r="BG137" s="203">
        <f>IF(N137="zákl. přenesená",J137,0)</f>
        <v>0</v>
      </c>
      <c r="BH137" s="203">
        <f>IF(N137="sníž. přenesená",J137,0)</f>
        <v>0</v>
      </c>
      <c r="BI137" s="203">
        <f>IF(N137="nulová",J137,0)</f>
        <v>0</v>
      </c>
      <c r="BJ137" s="23" t="s">
        <v>80</v>
      </c>
      <c r="BK137" s="203">
        <f>ROUND(I137*H137,2)</f>
        <v>0</v>
      </c>
      <c r="BL137" s="23" t="s">
        <v>169</v>
      </c>
      <c r="BM137" s="23" t="s">
        <v>663</v>
      </c>
    </row>
    <row r="138" spans="2:65" s="1" customFormat="1" ht="378">
      <c r="B138" s="40"/>
      <c r="C138" s="62"/>
      <c r="D138" s="204" t="s">
        <v>171</v>
      </c>
      <c r="E138" s="62"/>
      <c r="F138" s="205" t="s">
        <v>218</v>
      </c>
      <c r="G138" s="62"/>
      <c r="H138" s="62"/>
      <c r="I138" s="162"/>
      <c r="J138" s="62"/>
      <c r="K138" s="62"/>
      <c r="L138" s="60"/>
      <c r="M138" s="206"/>
      <c r="N138" s="41"/>
      <c r="O138" s="41"/>
      <c r="P138" s="41"/>
      <c r="Q138" s="41"/>
      <c r="R138" s="41"/>
      <c r="S138" s="41"/>
      <c r="T138" s="77"/>
      <c r="AT138" s="23" t="s">
        <v>171</v>
      </c>
      <c r="AU138" s="23" t="s">
        <v>82</v>
      </c>
    </row>
    <row r="139" spans="2:65" s="11" customFormat="1">
      <c r="B139" s="207"/>
      <c r="C139" s="208"/>
      <c r="D139" s="204" t="s">
        <v>173</v>
      </c>
      <c r="E139" s="209" t="s">
        <v>21</v>
      </c>
      <c r="F139" s="210" t="s">
        <v>227</v>
      </c>
      <c r="G139" s="208"/>
      <c r="H139" s="211" t="s">
        <v>21</v>
      </c>
      <c r="I139" s="212"/>
      <c r="J139" s="208"/>
      <c r="K139" s="208"/>
      <c r="L139" s="213"/>
      <c r="M139" s="214"/>
      <c r="N139" s="215"/>
      <c r="O139" s="215"/>
      <c r="P139" s="215"/>
      <c r="Q139" s="215"/>
      <c r="R139" s="215"/>
      <c r="S139" s="215"/>
      <c r="T139" s="216"/>
      <c r="AT139" s="217" t="s">
        <v>173</v>
      </c>
      <c r="AU139" s="217" t="s">
        <v>82</v>
      </c>
      <c r="AV139" s="11" t="s">
        <v>80</v>
      </c>
      <c r="AW139" s="11" t="s">
        <v>36</v>
      </c>
      <c r="AX139" s="11" t="s">
        <v>72</v>
      </c>
      <c r="AY139" s="217" t="s">
        <v>162</v>
      </c>
    </row>
    <row r="140" spans="2:65" s="11" customFormat="1">
      <c r="B140" s="207"/>
      <c r="C140" s="208"/>
      <c r="D140" s="204" t="s">
        <v>173</v>
      </c>
      <c r="E140" s="209" t="s">
        <v>21</v>
      </c>
      <c r="F140" s="210" t="s">
        <v>228</v>
      </c>
      <c r="G140" s="208"/>
      <c r="H140" s="211" t="s">
        <v>21</v>
      </c>
      <c r="I140" s="212"/>
      <c r="J140" s="208"/>
      <c r="K140" s="208"/>
      <c r="L140" s="213"/>
      <c r="M140" s="214"/>
      <c r="N140" s="215"/>
      <c r="O140" s="215"/>
      <c r="P140" s="215"/>
      <c r="Q140" s="215"/>
      <c r="R140" s="215"/>
      <c r="S140" s="215"/>
      <c r="T140" s="216"/>
      <c r="AT140" s="217" t="s">
        <v>173</v>
      </c>
      <c r="AU140" s="217" t="s">
        <v>82</v>
      </c>
      <c r="AV140" s="11" t="s">
        <v>80</v>
      </c>
      <c r="AW140" s="11" t="s">
        <v>36</v>
      </c>
      <c r="AX140" s="11" t="s">
        <v>72</v>
      </c>
      <c r="AY140" s="217" t="s">
        <v>162</v>
      </c>
    </row>
    <row r="141" spans="2:65" s="12" customFormat="1">
      <c r="B141" s="218"/>
      <c r="C141" s="219"/>
      <c r="D141" s="204" t="s">
        <v>173</v>
      </c>
      <c r="E141" s="220" t="s">
        <v>21</v>
      </c>
      <c r="F141" s="221" t="s">
        <v>664</v>
      </c>
      <c r="G141" s="219"/>
      <c r="H141" s="222">
        <v>65.8</v>
      </c>
      <c r="I141" s="223"/>
      <c r="J141" s="219"/>
      <c r="K141" s="219"/>
      <c r="L141" s="224"/>
      <c r="M141" s="225"/>
      <c r="N141" s="226"/>
      <c r="O141" s="226"/>
      <c r="P141" s="226"/>
      <c r="Q141" s="226"/>
      <c r="R141" s="226"/>
      <c r="S141" s="226"/>
      <c r="T141" s="227"/>
      <c r="AT141" s="228" t="s">
        <v>173</v>
      </c>
      <c r="AU141" s="228" t="s">
        <v>82</v>
      </c>
      <c r="AV141" s="12" t="s">
        <v>82</v>
      </c>
      <c r="AW141" s="12" t="s">
        <v>36</v>
      </c>
      <c r="AX141" s="12" t="s">
        <v>72</v>
      </c>
      <c r="AY141" s="228" t="s">
        <v>162</v>
      </c>
    </row>
    <row r="142" spans="2:65" s="13" customFormat="1">
      <c r="B142" s="229"/>
      <c r="C142" s="230"/>
      <c r="D142" s="231" t="s">
        <v>173</v>
      </c>
      <c r="E142" s="232" t="s">
        <v>21</v>
      </c>
      <c r="F142" s="233" t="s">
        <v>177</v>
      </c>
      <c r="G142" s="230"/>
      <c r="H142" s="234">
        <v>65.8</v>
      </c>
      <c r="I142" s="235"/>
      <c r="J142" s="230"/>
      <c r="K142" s="230"/>
      <c r="L142" s="236"/>
      <c r="M142" s="237"/>
      <c r="N142" s="238"/>
      <c r="O142" s="238"/>
      <c r="P142" s="238"/>
      <c r="Q142" s="238"/>
      <c r="R142" s="238"/>
      <c r="S142" s="238"/>
      <c r="T142" s="239"/>
      <c r="AT142" s="240" t="s">
        <v>173</v>
      </c>
      <c r="AU142" s="240" t="s">
        <v>82</v>
      </c>
      <c r="AV142" s="13" t="s">
        <v>169</v>
      </c>
      <c r="AW142" s="13" t="s">
        <v>36</v>
      </c>
      <c r="AX142" s="13" t="s">
        <v>80</v>
      </c>
      <c r="AY142" s="240" t="s">
        <v>162</v>
      </c>
    </row>
    <row r="143" spans="2:65" s="1" customFormat="1" ht="28.9" customHeight="1">
      <c r="B143" s="40"/>
      <c r="C143" s="192" t="s">
        <v>230</v>
      </c>
      <c r="D143" s="192" t="s">
        <v>164</v>
      </c>
      <c r="E143" s="193" t="s">
        <v>231</v>
      </c>
      <c r="F143" s="194" t="s">
        <v>232</v>
      </c>
      <c r="G143" s="195" t="s">
        <v>167</v>
      </c>
      <c r="H143" s="196">
        <v>83</v>
      </c>
      <c r="I143" s="197"/>
      <c r="J143" s="198">
        <f>ROUND(I143*H143,2)</f>
        <v>0</v>
      </c>
      <c r="K143" s="194" t="s">
        <v>168</v>
      </c>
      <c r="L143" s="60"/>
      <c r="M143" s="199" t="s">
        <v>21</v>
      </c>
      <c r="N143" s="200" t="s">
        <v>43</v>
      </c>
      <c r="O143" s="41"/>
      <c r="P143" s="201">
        <f>O143*H143</f>
        <v>0</v>
      </c>
      <c r="Q143" s="201">
        <v>0</v>
      </c>
      <c r="R143" s="201">
        <f>Q143*H143</f>
        <v>0</v>
      </c>
      <c r="S143" s="201">
        <v>0</v>
      </c>
      <c r="T143" s="202">
        <f>S143*H143</f>
        <v>0</v>
      </c>
      <c r="AR143" s="23" t="s">
        <v>169</v>
      </c>
      <c r="AT143" s="23" t="s">
        <v>164</v>
      </c>
      <c r="AU143" s="23" t="s">
        <v>82</v>
      </c>
      <c r="AY143" s="23" t="s">
        <v>162</v>
      </c>
      <c r="BE143" s="203">
        <f>IF(N143="základní",J143,0)</f>
        <v>0</v>
      </c>
      <c r="BF143" s="203">
        <f>IF(N143="snížená",J143,0)</f>
        <v>0</v>
      </c>
      <c r="BG143" s="203">
        <f>IF(N143="zákl. přenesená",J143,0)</f>
        <v>0</v>
      </c>
      <c r="BH143" s="203">
        <f>IF(N143="sníž. přenesená",J143,0)</f>
        <v>0</v>
      </c>
      <c r="BI143" s="203">
        <f>IF(N143="nulová",J143,0)</f>
        <v>0</v>
      </c>
      <c r="BJ143" s="23" t="s">
        <v>80</v>
      </c>
      <c r="BK143" s="203">
        <f>ROUND(I143*H143,2)</f>
        <v>0</v>
      </c>
      <c r="BL143" s="23" t="s">
        <v>169</v>
      </c>
      <c r="BM143" s="23" t="s">
        <v>665</v>
      </c>
    </row>
    <row r="144" spans="2:65" s="1" customFormat="1" ht="229.5">
      <c r="B144" s="40"/>
      <c r="C144" s="62"/>
      <c r="D144" s="204" t="s">
        <v>171</v>
      </c>
      <c r="E144" s="62"/>
      <c r="F144" s="205" t="s">
        <v>234</v>
      </c>
      <c r="G144" s="62"/>
      <c r="H144" s="62"/>
      <c r="I144" s="162"/>
      <c r="J144" s="62"/>
      <c r="K144" s="62"/>
      <c r="L144" s="60"/>
      <c r="M144" s="206"/>
      <c r="N144" s="41"/>
      <c r="O144" s="41"/>
      <c r="P144" s="41"/>
      <c r="Q144" s="41"/>
      <c r="R144" s="41"/>
      <c r="S144" s="41"/>
      <c r="T144" s="77"/>
      <c r="AT144" s="23" t="s">
        <v>171</v>
      </c>
      <c r="AU144" s="23" t="s">
        <v>82</v>
      </c>
    </row>
    <row r="145" spans="2:65" s="11" customFormat="1">
      <c r="B145" s="207"/>
      <c r="C145" s="208"/>
      <c r="D145" s="204" t="s">
        <v>173</v>
      </c>
      <c r="E145" s="209" t="s">
        <v>21</v>
      </c>
      <c r="F145" s="210" t="s">
        <v>654</v>
      </c>
      <c r="G145" s="208"/>
      <c r="H145" s="211" t="s">
        <v>21</v>
      </c>
      <c r="I145" s="212"/>
      <c r="J145" s="208"/>
      <c r="K145" s="208"/>
      <c r="L145" s="213"/>
      <c r="M145" s="214"/>
      <c r="N145" s="215"/>
      <c r="O145" s="215"/>
      <c r="P145" s="215"/>
      <c r="Q145" s="215"/>
      <c r="R145" s="215"/>
      <c r="S145" s="215"/>
      <c r="T145" s="216"/>
      <c r="AT145" s="217" t="s">
        <v>173</v>
      </c>
      <c r="AU145" s="217" t="s">
        <v>82</v>
      </c>
      <c r="AV145" s="11" t="s">
        <v>80</v>
      </c>
      <c r="AW145" s="11" t="s">
        <v>36</v>
      </c>
      <c r="AX145" s="11" t="s">
        <v>72</v>
      </c>
      <c r="AY145" s="217" t="s">
        <v>162</v>
      </c>
    </row>
    <row r="146" spans="2:65" s="11" customFormat="1">
      <c r="B146" s="207"/>
      <c r="C146" s="208"/>
      <c r="D146" s="204" t="s">
        <v>173</v>
      </c>
      <c r="E146" s="209" t="s">
        <v>21</v>
      </c>
      <c r="F146" s="210" t="s">
        <v>235</v>
      </c>
      <c r="G146" s="208"/>
      <c r="H146" s="211" t="s">
        <v>21</v>
      </c>
      <c r="I146" s="212"/>
      <c r="J146" s="208"/>
      <c r="K146" s="208"/>
      <c r="L146" s="213"/>
      <c r="M146" s="214"/>
      <c r="N146" s="215"/>
      <c r="O146" s="215"/>
      <c r="P146" s="215"/>
      <c r="Q146" s="215"/>
      <c r="R146" s="215"/>
      <c r="S146" s="215"/>
      <c r="T146" s="216"/>
      <c r="AT146" s="217" t="s">
        <v>173</v>
      </c>
      <c r="AU146" s="217" t="s">
        <v>82</v>
      </c>
      <c r="AV146" s="11" t="s">
        <v>80</v>
      </c>
      <c r="AW146" s="11" t="s">
        <v>36</v>
      </c>
      <c r="AX146" s="11" t="s">
        <v>72</v>
      </c>
      <c r="AY146" s="217" t="s">
        <v>162</v>
      </c>
    </row>
    <row r="147" spans="2:65" s="12" customFormat="1">
      <c r="B147" s="218"/>
      <c r="C147" s="219"/>
      <c r="D147" s="204" t="s">
        <v>173</v>
      </c>
      <c r="E147" s="220" t="s">
        <v>21</v>
      </c>
      <c r="F147" s="221" t="s">
        <v>666</v>
      </c>
      <c r="G147" s="219"/>
      <c r="H147" s="222">
        <v>83</v>
      </c>
      <c r="I147" s="223"/>
      <c r="J147" s="219"/>
      <c r="K147" s="219"/>
      <c r="L147" s="224"/>
      <c r="M147" s="225"/>
      <c r="N147" s="226"/>
      <c r="O147" s="226"/>
      <c r="P147" s="226"/>
      <c r="Q147" s="226"/>
      <c r="R147" s="226"/>
      <c r="S147" s="226"/>
      <c r="T147" s="227"/>
      <c r="AT147" s="228" t="s">
        <v>173</v>
      </c>
      <c r="AU147" s="228" t="s">
        <v>82</v>
      </c>
      <c r="AV147" s="12" t="s">
        <v>82</v>
      </c>
      <c r="AW147" s="12" t="s">
        <v>36</v>
      </c>
      <c r="AX147" s="12" t="s">
        <v>72</v>
      </c>
      <c r="AY147" s="228" t="s">
        <v>162</v>
      </c>
    </row>
    <row r="148" spans="2:65" s="13" customFormat="1">
      <c r="B148" s="229"/>
      <c r="C148" s="230"/>
      <c r="D148" s="231" t="s">
        <v>173</v>
      </c>
      <c r="E148" s="232" t="s">
        <v>21</v>
      </c>
      <c r="F148" s="233" t="s">
        <v>177</v>
      </c>
      <c r="G148" s="230"/>
      <c r="H148" s="234">
        <v>83</v>
      </c>
      <c r="I148" s="235"/>
      <c r="J148" s="230"/>
      <c r="K148" s="230"/>
      <c r="L148" s="236"/>
      <c r="M148" s="237"/>
      <c r="N148" s="238"/>
      <c r="O148" s="238"/>
      <c r="P148" s="238"/>
      <c r="Q148" s="238"/>
      <c r="R148" s="238"/>
      <c r="S148" s="238"/>
      <c r="T148" s="239"/>
      <c r="AT148" s="240" t="s">
        <v>173</v>
      </c>
      <c r="AU148" s="240" t="s">
        <v>82</v>
      </c>
      <c r="AV148" s="13" t="s">
        <v>169</v>
      </c>
      <c r="AW148" s="13" t="s">
        <v>36</v>
      </c>
      <c r="AX148" s="13" t="s">
        <v>80</v>
      </c>
      <c r="AY148" s="240" t="s">
        <v>162</v>
      </c>
    </row>
    <row r="149" spans="2:65" s="1" customFormat="1" ht="28.9" customHeight="1">
      <c r="B149" s="40"/>
      <c r="C149" s="192" t="s">
        <v>237</v>
      </c>
      <c r="D149" s="192" t="s">
        <v>164</v>
      </c>
      <c r="E149" s="193" t="s">
        <v>238</v>
      </c>
      <c r="F149" s="194" t="s">
        <v>239</v>
      </c>
      <c r="G149" s="195" t="s">
        <v>167</v>
      </c>
      <c r="H149" s="196">
        <v>16.600000000000001</v>
      </c>
      <c r="I149" s="197"/>
      <c r="J149" s="198">
        <f>ROUND(I149*H149,2)</f>
        <v>0</v>
      </c>
      <c r="K149" s="194" t="s">
        <v>168</v>
      </c>
      <c r="L149" s="60"/>
      <c r="M149" s="199" t="s">
        <v>21</v>
      </c>
      <c r="N149" s="200" t="s">
        <v>43</v>
      </c>
      <c r="O149" s="41"/>
      <c r="P149" s="201">
        <f>O149*H149</f>
        <v>0</v>
      </c>
      <c r="Q149" s="201">
        <v>0</v>
      </c>
      <c r="R149" s="201">
        <f>Q149*H149</f>
        <v>0</v>
      </c>
      <c r="S149" s="201">
        <v>0</v>
      </c>
      <c r="T149" s="202">
        <f>S149*H149</f>
        <v>0</v>
      </c>
      <c r="AR149" s="23" t="s">
        <v>169</v>
      </c>
      <c r="AT149" s="23" t="s">
        <v>164</v>
      </c>
      <c r="AU149" s="23" t="s">
        <v>82</v>
      </c>
      <c r="AY149" s="23" t="s">
        <v>162</v>
      </c>
      <c r="BE149" s="203">
        <f>IF(N149="základní",J149,0)</f>
        <v>0</v>
      </c>
      <c r="BF149" s="203">
        <f>IF(N149="snížená",J149,0)</f>
        <v>0</v>
      </c>
      <c r="BG149" s="203">
        <f>IF(N149="zákl. přenesená",J149,0)</f>
        <v>0</v>
      </c>
      <c r="BH149" s="203">
        <f>IF(N149="sníž. přenesená",J149,0)</f>
        <v>0</v>
      </c>
      <c r="BI149" s="203">
        <f>IF(N149="nulová",J149,0)</f>
        <v>0</v>
      </c>
      <c r="BJ149" s="23" t="s">
        <v>80</v>
      </c>
      <c r="BK149" s="203">
        <f>ROUND(I149*H149,2)</f>
        <v>0</v>
      </c>
      <c r="BL149" s="23" t="s">
        <v>169</v>
      </c>
      <c r="BM149" s="23" t="s">
        <v>667</v>
      </c>
    </row>
    <row r="150" spans="2:65" s="1" customFormat="1" ht="229.5">
      <c r="B150" s="40"/>
      <c r="C150" s="62"/>
      <c r="D150" s="204" t="s">
        <v>171</v>
      </c>
      <c r="E150" s="62"/>
      <c r="F150" s="205" t="s">
        <v>234</v>
      </c>
      <c r="G150" s="62"/>
      <c r="H150" s="62"/>
      <c r="I150" s="162"/>
      <c r="J150" s="62"/>
      <c r="K150" s="62"/>
      <c r="L150" s="60"/>
      <c r="M150" s="206"/>
      <c r="N150" s="41"/>
      <c r="O150" s="41"/>
      <c r="P150" s="41"/>
      <c r="Q150" s="41"/>
      <c r="R150" s="41"/>
      <c r="S150" s="41"/>
      <c r="T150" s="77"/>
      <c r="AT150" s="23" t="s">
        <v>171</v>
      </c>
      <c r="AU150" s="23" t="s">
        <v>82</v>
      </c>
    </row>
    <row r="151" spans="2:65" s="11" customFormat="1">
      <c r="B151" s="207"/>
      <c r="C151" s="208"/>
      <c r="D151" s="204" t="s">
        <v>173</v>
      </c>
      <c r="E151" s="209" t="s">
        <v>21</v>
      </c>
      <c r="F151" s="210" t="s">
        <v>241</v>
      </c>
      <c r="G151" s="208"/>
      <c r="H151" s="211" t="s">
        <v>21</v>
      </c>
      <c r="I151" s="212"/>
      <c r="J151" s="208"/>
      <c r="K151" s="208"/>
      <c r="L151" s="213"/>
      <c r="M151" s="214"/>
      <c r="N151" s="215"/>
      <c r="O151" s="215"/>
      <c r="P151" s="215"/>
      <c r="Q151" s="215"/>
      <c r="R151" s="215"/>
      <c r="S151" s="215"/>
      <c r="T151" s="216"/>
      <c r="AT151" s="217" t="s">
        <v>173</v>
      </c>
      <c r="AU151" s="217" t="s">
        <v>82</v>
      </c>
      <c r="AV151" s="11" t="s">
        <v>80</v>
      </c>
      <c r="AW151" s="11" t="s">
        <v>36</v>
      </c>
      <c r="AX151" s="11" t="s">
        <v>72</v>
      </c>
      <c r="AY151" s="217" t="s">
        <v>162</v>
      </c>
    </row>
    <row r="152" spans="2:65" s="11" customFormat="1">
      <c r="B152" s="207"/>
      <c r="C152" s="208"/>
      <c r="D152" s="204" t="s">
        <v>173</v>
      </c>
      <c r="E152" s="209" t="s">
        <v>21</v>
      </c>
      <c r="F152" s="210" t="s">
        <v>228</v>
      </c>
      <c r="G152" s="208"/>
      <c r="H152" s="211" t="s">
        <v>21</v>
      </c>
      <c r="I152" s="212"/>
      <c r="J152" s="208"/>
      <c r="K152" s="208"/>
      <c r="L152" s="213"/>
      <c r="M152" s="214"/>
      <c r="N152" s="215"/>
      <c r="O152" s="215"/>
      <c r="P152" s="215"/>
      <c r="Q152" s="215"/>
      <c r="R152" s="215"/>
      <c r="S152" s="215"/>
      <c r="T152" s="216"/>
      <c r="AT152" s="217" t="s">
        <v>173</v>
      </c>
      <c r="AU152" s="217" t="s">
        <v>82</v>
      </c>
      <c r="AV152" s="11" t="s">
        <v>80</v>
      </c>
      <c r="AW152" s="11" t="s">
        <v>36</v>
      </c>
      <c r="AX152" s="11" t="s">
        <v>72</v>
      </c>
      <c r="AY152" s="217" t="s">
        <v>162</v>
      </c>
    </row>
    <row r="153" spans="2:65" s="12" customFormat="1">
      <c r="B153" s="218"/>
      <c r="C153" s="219"/>
      <c r="D153" s="204" t="s">
        <v>173</v>
      </c>
      <c r="E153" s="220" t="s">
        <v>21</v>
      </c>
      <c r="F153" s="221" t="s">
        <v>668</v>
      </c>
      <c r="G153" s="219"/>
      <c r="H153" s="222">
        <v>16.600000000000001</v>
      </c>
      <c r="I153" s="223"/>
      <c r="J153" s="219"/>
      <c r="K153" s="219"/>
      <c r="L153" s="224"/>
      <c r="M153" s="225"/>
      <c r="N153" s="226"/>
      <c r="O153" s="226"/>
      <c r="P153" s="226"/>
      <c r="Q153" s="226"/>
      <c r="R153" s="226"/>
      <c r="S153" s="226"/>
      <c r="T153" s="227"/>
      <c r="AT153" s="228" t="s">
        <v>173</v>
      </c>
      <c r="AU153" s="228" t="s">
        <v>82</v>
      </c>
      <c r="AV153" s="12" t="s">
        <v>82</v>
      </c>
      <c r="AW153" s="12" t="s">
        <v>36</v>
      </c>
      <c r="AX153" s="12" t="s">
        <v>72</v>
      </c>
      <c r="AY153" s="228" t="s">
        <v>162</v>
      </c>
    </row>
    <row r="154" spans="2:65" s="13" customFormat="1">
      <c r="B154" s="229"/>
      <c r="C154" s="230"/>
      <c r="D154" s="231" t="s">
        <v>173</v>
      </c>
      <c r="E154" s="232" t="s">
        <v>21</v>
      </c>
      <c r="F154" s="233" t="s">
        <v>177</v>
      </c>
      <c r="G154" s="230"/>
      <c r="H154" s="234">
        <v>16.600000000000001</v>
      </c>
      <c r="I154" s="235"/>
      <c r="J154" s="230"/>
      <c r="K154" s="230"/>
      <c r="L154" s="236"/>
      <c r="M154" s="237"/>
      <c r="N154" s="238"/>
      <c r="O154" s="238"/>
      <c r="P154" s="238"/>
      <c r="Q154" s="238"/>
      <c r="R154" s="238"/>
      <c r="S154" s="238"/>
      <c r="T154" s="239"/>
      <c r="AT154" s="240" t="s">
        <v>173</v>
      </c>
      <c r="AU154" s="240" t="s">
        <v>82</v>
      </c>
      <c r="AV154" s="13" t="s">
        <v>169</v>
      </c>
      <c r="AW154" s="13" t="s">
        <v>36</v>
      </c>
      <c r="AX154" s="13" t="s">
        <v>80</v>
      </c>
      <c r="AY154" s="240" t="s">
        <v>162</v>
      </c>
    </row>
    <row r="155" spans="2:65" s="1" customFormat="1" ht="28.9" customHeight="1">
      <c r="B155" s="40"/>
      <c r="C155" s="192" t="s">
        <v>243</v>
      </c>
      <c r="D155" s="192" t="s">
        <v>164</v>
      </c>
      <c r="E155" s="193" t="s">
        <v>244</v>
      </c>
      <c r="F155" s="194" t="s">
        <v>245</v>
      </c>
      <c r="G155" s="195" t="s">
        <v>167</v>
      </c>
      <c r="H155" s="196">
        <v>3.96</v>
      </c>
      <c r="I155" s="197"/>
      <c r="J155" s="198">
        <f>ROUND(I155*H155,2)</f>
        <v>0</v>
      </c>
      <c r="K155" s="194" t="s">
        <v>168</v>
      </c>
      <c r="L155" s="60"/>
      <c r="M155" s="199" t="s">
        <v>21</v>
      </c>
      <c r="N155" s="200" t="s">
        <v>43</v>
      </c>
      <c r="O155" s="41"/>
      <c r="P155" s="201">
        <f>O155*H155</f>
        <v>0</v>
      </c>
      <c r="Q155" s="201">
        <v>0</v>
      </c>
      <c r="R155" s="201">
        <f>Q155*H155</f>
        <v>0</v>
      </c>
      <c r="S155" s="201">
        <v>0</v>
      </c>
      <c r="T155" s="202">
        <f>S155*H155</f>
        <v>0</v>
      </c>
      <c r="AR155" s="23" t="s">
        <v>169</v>
      </c>
      <c r="AT155" s="23" t="s">
        <v>164</v>
      </c>
      <c r="AU155" s="23" t="s">
        <v>82</v>
      </c>
      <c r="AY155" s="23" t="s">
        <v>162</v>
      </c>
      <c r="BE155" s="203">
        <f>IF(N155="základní",J155,0)</f>
        <v>0</v>
      </c>
      <c r="BF155" s="203">
        <f>IF(N155="snížená",J155,0)</f>
        <v>0</v>
      </c>
      <c r="BG155" s="203">
        <f>IF(N155="zákl. přenesená",J155,0)</f>
        <v>0</v>
      </c>
      <c r="BH155" s="203">
        <f>IF(N155="sníž. přenesená",J155,0)</f>
        <v>0</v>
      </c>
      <c r="BI155" s="203">
        <f>IF(N155="nulová",J155,0)</f>
        <v>0</v>
      </c>
      <c r="BJ155" s="23" t="s">
        <v>80</v>
      </c>
      <c r="BK155" s="203">
        <f>ROUND(I155*H155,2)</f>
        <v>0</v>
      </c>
      <c r="BL155" s="23" t="s">
        <v>169</v>
      </c>
      <c r="BM155" s="23" t="s">
        <v>669</v>
      </c>
    </row>
    <row r="156" spans="2:65" s="1" customFormat="1" ht="108">
      <c r="B156" s="40"/>
      <c r="C156" s="62"/>
      <c r="D156" s="204" t="s">
        <v>171</v>
      </c>
      <c r="E156" s="62"/>
      <c r="F156" s="205" t="s">
        <v>247</v>
      </c>
      <c r="G156" s="62"/>
      <c r="H156" s="62"/>
      <c r="I156" s="162"/>
      <c r="J156" s="62"/>
      <c r="K156" s="62"/>
      <c r="L156" s="60"/>
      <c r="M156" s="206"/>
      <c r="N156" s="41"/>
      <c r="O156" s="41"/>
      <c r="P156" s="41"/>
      <c r="Q156" s="41"/>
      <c r="R156" s="41"/>
      <c r="S156" s="41"/>
      <c r="T156" s="77"/>
      <c r="AT156" s="23" t="s">
        <v>171</v>
      </c>
      <c r="AU156" s="23" t="s">
        <v>82</v>
      </c>
    </row>
    <row r="157" spans="2:65" s="11" customFormat="1">
      <c r="B157" s="207"/>
      <c r="C157" s="208"/>
      <c r="D157" s="204" t="s">
        <v>173</v>
      </c>
      <c r="E157" s="209" t="s">
        <v>21</v>
      </c>
      <c r="F157" s="210" t="s">
        <v>654</v>
      </c>
      <c r="G157" s="208"/>
      <c r="H157" s="211" t="s">
        <v>21</v>
      </c>
      <c r="I157" s="212"/>
      <c r="J157" s="208"/>
      <c r="K157" s="208"/>
      <c r="L157" s="213"/>
      <c r="M157" s="214"/>
      <c r="N157" s="215"/>
      <c r="O157" s="215"/>
      <c r="P157" s="215"/>
      <c r="Q157" s="215"/>
      <c r="R157" s="215"/>
      <c r="S157" s="215"/>
      <c r="T157" s="216"/>
      <c r="AT157" s="217" t="s">
        <v>173</v>
      </c>
      <c r="AU157" s="217" t="s">
        <v>82</v>
      </c>
      <c r="AV157" s="11" t="s">
        <v>80</v>
      </c>
      <c r="AW157" s="11" t="s">
        <v>36</v>
      </c>
      <c r="AX157" s="11" t="s">
        <v>72</v>
      </c>
      <c r="AY157" s="217" t="s">
        <v>162</v>
      </c>
    </row>
    <row r="158" spans="2:65" s="11" customFormat="1">
      <c r="B158" s="207"/>
      <c r="C158" s="208"/>
      <c r="D158" s="204" t="s">
        <v>173</v>
      </c>
      <c r="E158" s="209" t="s">
        <v>21</v>
      </c>
      <c r="F158" s="210" t="s">
        <v>248</v>
      </c>
      <c r="G158" s="208"/>
      <c r="H158" s="211" t="s">
        <v>21</v>
      </c>
      <c r="I158" s="212"/>
      <c r="J158" s="208"/>
      <c r="K158" s="208"/>
      <c r="L158" s="213"/>
      <c r="M158" s="214"/>
      <c r="N158" s="215"/>
      <c r="O158" s="215"/>
      <c r="P158" s="215"/>
      <c r="Q158" s="215"/>
      <c r="R158" s="215"/>
      <c r="S158" s="215"/>
      <c r="T158" s="216"/>
      <c r="AT158" s="217" t="s">
        <v>173</v>
      </c>
      <c r="AU158" s="217" t="s">
        <v>82</v>
      </c>
      <c r="AV158" s="11" t="s">
        <v>80</v>
      </c>
      <c r="AW158" s="11" t="s">
        <v>36</v>
      </c>
      <c r="AX158" s="11" t="s">
        <v>72</v>
      </c>
      <c r="AY158" s="217" t="s">
        <v>162</v>
      </c>
    </row>
    <row r="159" spans="2:65" s="12" customFormat="1">
      <c r="B159" s="218"/>
      <c r="C159" s="219"/>
      <c r="D159" s="204" t="s">
        <v>173</v>
      </c>
      <c r="E159" s="220" t="s">
        <v>21</v>
      </c>
      <c r="F159" s="221" t="s">
        <v>670</v>
      </c>
      <c r="G159" s="219"/>
      <c r="H159" s="222">
        <v>3.96</v>
      </c>
      <c r="I159" s="223"/>
      <c r="J159" s="219"/>
      <c r="K159" s="219"/>
      <c r="L159" s="224"/>
      <c r="M159" s="225"/>
      <c r="N159" s="226"/>
      <c r="O159" s="226"/>
      <c r="P159" s="226"/>
      <c r="Q159" s="226"/>
      <c r="R159" s="226"/>
      <c r="S159" s="226"/>
      <c r="T159" s="227"/>
      <c r="AT159" s="228" t="s">
        <v>173</v>
      </c>
      <c r="AU159" s="228" t="s">
        <v>82</v>
      </c>
      <c r="AV159" s="12" t="s">
        <v>82</v>
      </c>
      <c r="AW159" s="12" t="s">
        <v>36</v>
      </c>
      <c r="AX159" s="12" t="s">
        <v>72</v>
      </c>
      <c r="AY159" s="228" t="s">
        <v>162</v>
      </c>
    </row>
    <row r="160" spans="2:65" s="13" customFormat="1">
      <c r="B160" s="229"/>
      <c r="C160" s="230"/>
      <c r="D160" s="231" t="s">
        <v>173</v>
      </c>
      <c r="E160" s="232" t="s">
        <v>21</v>
      </c>
      <c r="F160" s="233" t="s">
        <v>177</v>
      </c>
      <c r="G160" s="230"/>
      <c r="H160" s="234">
        <v>3.96</v>
      </c>
      <c r="I160" s="235"/>
      <c r="J160" s="230"/>
      <c r="K160" s="230"/>
      <c r="L160" s="236"/>
      <c r="M160" s="237"/>
      <c r="N160" s="238"/>
      <c r="O160" s="238"/>
      <c r="P160" s="238"/>
      <c r="Q160" s="238"/>
      <c r="R160" s="238"/>
      <c r="S160" s="238"/>
      <c r="T160" s="239"/>
      <c r="AT160" s="240" t="s">
        <v>173</v>
      </c>
      <c r="AU160" s="240" t="s">
        <v>82</v>
      </c>
      <c r="AV160" s="13" t="s">
        <v>169</v>
      </c>
      <c r="AW160" s="13" t="s">
        <v>36</v>
      </c>
      <c r="AX160" s="13" t="s">
        <v>80</v>
      </c>
      <c r="AY160" s="240" t="s">
        <v>162</v>
      </c>
    </row>
    <row r="161" spans="2:65" s="1" customFormat="1" ht="40.15" customHeight="1">
      <c r="B161" s="40"/>
      <c r="C161" s="192" t="s">
        <v>250</v>
      </c>
      <c r="D161" s="192" t="s">
        <v>164</v>
      </c>
      <c r="E161" s="193" t="s">
        <v>251</v>
      </c>
      <c r="F161" s="194" t="s">
        <v>252</v>
      </c>
      <c r="G161" s="195" t="s">
        <v>167</v>
      </c>
      <c r="H161" s="196">
        <v>8</v>
      </c>
      <c r="I161" s="197"/>
      <c r="J161" s="198">
        <f>ROUND(I161*H161,2)</f>
        <v>0</v>
      </c>
      <c r="K161" s="194" t="s">
        <v>168</v>
      </c>
      <c r="L161" s="60"/>
      <c r="M161" s="199" t="s">
        <v>21</v>
      </c>
      <c r="N161" s="200" t="s">
        <v>43</v>
      </c>
      <c r="O161" s="41"/>
      <c r="P161" s="201">
        <f>O161*H161</f>
        <v>0</v>
      </c>
      <c r="Q161" s="201">
        <v>1.7049999999999999E-2</v>
      </c>
      <c r="R161" s="201">
        <f>Q161*H161</f>
        <v>0.13639999999999999</v>
      </c>
      <c r="S161" s="201">
        <v>0</v>
      </c>
      <c r="T161" s="202">
        <f>S161*H161</f>
        <v>0</v>
      </c>
      <c r="AR161" s="23" t="s">
        <v>169</v>
      </c>
      <c r="AT161" s="23" t="s">
        <v>164</v>
      </c>
      <c r="AU161" s="23" t="s">
        <v>82</v>
      </c>
      <c r="AY161" s="23" t="s">
        <v>162</v>
      </c>
      <c r="BE161" s="203">
        <f>IF(N161="základní",J161,0)</f>
        <v>0</v>
      </c>
      <c r="BF161" s="203">
        <f>IF(N161="snížená",J161,0)</f>
        <v>0</v>
      </c>
      <c r="BG161" s="203">
        <f>IF(N161="zákl. přenesená",J161,0)</f>
        <v>0</v>
      </c>
      <c r="BH161" s="203">
        <f>IF(N161="sníž. přenesená",J161,0)</f>
        <v>0</v>
      </c>
      <c r="BI161" s="203">
        <f>IF(N161="nulová",J161,0)</f>
        <v>0</v>
      </c>
      <c r="BJ161" s="23" t="s">
        <v>80</v>
      </c>
      <c r="BK161" s="203">
        <f>ROUND(I161*H161,2)</f>
        <v>0</v>
      </c>
      <c r="BL161" s="23" t="s">
        <v>169</v>
      </c>
      <c r="BM161" s="23" t="s">
        <v>671</v>
      </c>
    </row>
    <row r="162" spans="2:65" s="1" customFormat="1" ht="229.5">
      <c r="B162" s="40"/>
      <c r="C162" s="62"/>
      <c r="D162" s="204" t="s">
        <v>171</v>
      </c>
      <c r="E162" s="62"/>
      <c r="F162" s="205" t="s">
        <v>254</v>
      </c>
      <c r="G162" s="62"/>
      <c r="H162" s="62"/>
      <c r="I162" s="162"/>
      <c r="J162" s="62"/>
      <c r="K162" s="62"/>
      <c r="L162" s="60"/>
      <c r="M162" s="206"/>
      <c r="N162" s="41"/>
      <c r="O162" s="41"/>
      <c r="P162" s="41"/>
      <c r="Q162" s="41"/>
      <c r="R162" s="41"/>
      <c r="S162" s="41"/>
      <c r="T162" s="77"/>
      <c r="AT162" s="23" t="s">
        <v>171</v>
      </c>
      <c r="AU162" s="23" t="s">
        <v>82</v>
      </c>
    </row>
    <row r="163" spans="2:65" s="11" customFormat="1">
      <c r="B163" s="207"/>
      <c r="C163" s="208"/>
      <c r="D163" s="204" t="s">
        <v>173</v>
      </c>
      <c r="E163" s="209" t="s">
        <v>21</v>
      </c>
      <c r="F163" s="210" t="s">
        <v>654</v>
      </c>
      <c r="G163" s="208"/>
      <c r="H163" s="211" t="s">
        <v>21</v>
      </c>
      <c r="I163" s="212"/>
      <c r="J163" s="208"/>
      <c r="K163" s="208"/>
      <c r="L163" s="213"/>
      <c r="M163" s="214"/>
      <c r="N163" s="215"/>
      <c r="O163" s="215"/>
      <c r="P163" s="215"/>
      <c r="Q163" s="215"/>
      <c r="R163" s="215"/>
      <c r="S163" s="215"/>
      <c r="T163" s="216"/>
      <c r="AT163" s="217" t="s">
        <v>173</v>
      </c>
      <c r="AU163" s="217" t="s">
        <v>82</v>
      </c>
      <c r="AV163" s="11" t="s">
        <v>80</v>
      </c>
      <c r="AW163" s="11" t="s">
        <v>36</v>
      </c>
      <c r="AX163" s="11" t="s">
        <v>72</v>
      </c>
      <c r="AY163" s="217" t="s">
        <v>162</v>
      </c>
    </row>
    <row r="164" spans="2:65" s="11" customFormat="1">
      <c r="B164" s="207"/>
      <c r="C164" s="208"/>
      <c r="D164" s="204" t="s">
        <v>173</v>
      </c>
      <c r="E164" s="209" t="s">
        <v>21</v>
      </c>
      <c r="F164" s="210" t="s">
        <v>255</v>
      </c>
      <c r="G164" s="208"/>
      <c r="H164" s="211" t="s">
        <v>21</v>
      </c>
      <c r="I164" s="212"/>
      <c r="J164" s="208"/>
      <c r="K164" s="208"/>
      <c r="L164" s="213"/>
      <c r="M164" s="214"/>
      <c r="N164" s="215"/>
      <c r="O164" s="215"/>
      <c r="P164" s="215"/>
      <c r="Q164" s="215"/>
      <c r="R164" s="215"/>
      <c r="S164" s="215"/>
      <c r="T164" s="216"/>
      <c r="AT164" s="217" t="s">
        <v>173</v>
      </c>
      <c r="AU164" s="217" t="s">
        <v>82</v>
      </c>
      <c r="AV164" s="11" t="s">
        <v>80</v>
      </c>
      <c r="AW164" s="11" t="s">
        <v>36</v>
      </c>
      <c r="AX164" s="11" t="s">
        <v>72</v>
      </c>
      <c r="AY164" s="217" t="s">
        <v>162</v>
      </c>
    </row>
    <row r="165" spans="2:65" s="12" customFormat="1">
      <c r="B165" s="218"/>
      <c r="C165" s="219"/>
      <c r="D165" s="204" t="s">
        <v>173</v>
      </c>
      <c r="E165" s="220" t="s">
        <v>21</v>
      </c>
      <c r="F165" s="221" t="s">
        <v>672</v>
      </c>
      <c r="G165" s="219"/>
      <c r="H165" s="222">
        <v>8</v>
      </c>
      <c r="I165" s="223"/>
      <c r="J165" s="219"/>
      <c r="K165" s="219"/>
      <c r="L165" s="224"/>
      <c r="M165" s="225"/>
      <c r="N165" s="226"/>
      <c r="O165" s="226"/>
      <c r="P165" s="226"/>
      <c r="Q165" s="226"/>
      <c r="R165" s="226"/>
      <c r="S165" s="226"/>
      <c r="T165" s="227"/>
      <c r="AT165" s="228" t="s">
        <v>173</v>
      </c>
      <c r="AU165" s="228" t="s">
        <v>82</v>
      </c>
      <c r="AV165" s="12" t="s">
        <v>82</v>
      </c>
      <c r="AW165" s="12" t="s">
        <v>36</v>
      </c>
      <c r="AX165" s="12" t="s">
        <v>72</v>
      </c>
      <c r="AY165" s="228" t="s">
        <v>162</v>
      </c>
    </row>
    <row r="166" spans="2:65" s="13" customFormat="1">
      <c r="B166" s="229"/>
      <c r="C166" s="230"/>
      <c r="D166" s="231" t="s">
        <v>173</v>
      </c>
      <c r="E166" s="232" t="s">
        <v>21</v>
      </c>
      <c r="F166" s="233" t="s">
        <v>177</v>
      </c>
      <c r="G166" s="230"/>
      <c r="H166" s="234">
        <v>8</v>
      </c>
      <c r="I166" s="235"/>
      <c r="J166" s="230"/>
      <c r="K166" s="230"/>
      <c r="L166" s="236"/>
      <c r="M166" s="237"/>
      <c r="N166" s="238"/>
      <c r="O166" s="238"/>
      <c r="P166" s="238"/>
      <c r="Q166" s="238"/>
      <c r="R166" s="238"/>
      <c r="S166" s="238"/>
      <c r="T166" s="239"/>
      <c r="AT166" s="240" t="s">
        <v>173</v>
      </c>
      <c r="AU166" s="240" t="s">
        <v>82</v>
      </c>
      <c r="AV166" s="13" t="s">
        <v>169</v>
      </c>
      <c r="AW166" s="13" t="s">
        <v>36</v>
      </c>
      <c r="AX166" s="13" t="s">
        <v>80</v>
      </c>
      <c r="AY166" s="240" t="s">
        <v>162</v>
      </c>
    </row>
    <row r="167" spans="2:65" s="1" customFormat="1" ht="28.9" customHeight="1">
      <c r="B167" s="40"/>
      <c r="C167" s="192" t="s">
        <v>257</v>
      </c>
      <c r="D167" s="192" t="s">
        <v>164</v>
      </c>
      <c r="E167" s="193" t="s">
        <v>258</v>
      </c>
      <c r="F167" s="194" t="s">
        <v>259</v>
      </c>
      <c r="G167" s="195" t="s">
        <v>260</v>
      </c>
      <c r="H167" s="196">
        <v>19</v>
      </c>
      <c r="I167" s="197"/>
      <c r="J167" s="198">
        <f>ROUND(I167*H167,2)</f>
        <v>0</v>
      </c>
      <c r="K167" s="194" t="s">
        <v>168</v>
      </c>
      <c r="L167" s="60"/>
      <c r="M167" s="199" t="s">
        <v>21</v>
      </c>
      <c r="N167" s="200" t="s">
        <v>43</v>
      </c>
      <c r="O167" s="41"/>
      <c r="P167" s="201">
        <f>O167*H167</f>
        <v>0</v>
      </c>
      <c r="Q167" s="201">
        <v>6.9999999999999999E-4</v>
      </c>
      <c r="R167" s="201">
        <f>Q167*H167</f>
        <v>1.3299999999999999E-2</v>
      </c>
      <c r="S167" s="201">
        <v>0</v>
      </c>
      <c r="T167" s="202">
        <f>S167*H167</f>
        <v>0</v>
      </c>
      <c r="AR167" s="23" t="s">
        <v>169</v>
      </c>
      <c r="AT167" s="23" t="s">
        <v>164</v>
      </c>
      <c r="AU167" s="23" t="s">
        <v>82</v>
      </c>
      <c r="AY167" s="23" t="s">
        <v>162</v>
      </c>
      <c r="BE167" s="203">
        <f>IF(N167="základní",J167,0)</f>
        <v>0</v>
      </c>
      <c r="BF167" s="203">
        <f>IF(N167="snížená",J167,0)</f>
        <v>0</v>
      </c>
      <c r="BG167" s="203">
        <f>IF(N167="zákl. přenesená",J167,0)</f>
        <v>0</v>
      </c>
      <c r="BH167" s="203">
        <f>IF(N167="sníž. přenesená",J167,0)</f>
        <v>0</v>
      </c>
      <c r="BI167" s="203">
        <f>IF(N167="nulová",J167,0)</f>
        <v>0</v>
      </c>
      <c r="BJ167" s="23" t="s">
        <v>80</v>
      </c>
      <c r="BK167" s="203">
        <f>ROUND(I167*H167,2)</f>
        <v>0</v>
      </c>
      <c r="BL167" s="23" t="s">
        <v>169</v>
      </c>
      <c r="BM167" s="23" t="s">
        <v>673</v>
      </c>
    </row>
    <row r="168" spans="2:65" s="1" customFormat="1" ht="81">
      <c r="B168" s="40"/>
      <c r="C168" s="62"/>
      <c r="D168" s="204" t="s">
        <v>171</v>
      </c>
      <c r="E168" s="62"/>
      <c r="F168" s="205" t="s">
        <v>262</v>
      </c>
      <c r="G168" s="62"/>
      <c r="H168" s="62"/>
      <c r="I168" s="162"/>
      <c r="J168" s="62"/>
      <c r="K168" s="62"/>
      <c r="L168" s="60"/>
      <c r="M168" s="206"/>
      <c r="N168" s="41"/>
      <c r="O168" s="41"/>
      <c r="P168" s="41"/>
      <c r="Q168" s="41"/>
      <c r="R168" s="41"/>
      <c r="S168" s="41"/>
      <c r="T168" s="77"/>
      <c r="AT168" s="23" t="s">
        <v>171</v>
      </c>
      <c r="AU168" s="23" t="s">
        <v>82</v>
      </c>
    </row>
    <row r="169" spans="2:65" s="11" customFormat="1">
      <c r="B169" s="207"/>
      <c r="C169" s="208"/>
      <c r="D169" s="204" t="s">
        <v>173</v>
      </c>
      <c r="E169" s="209" t="s">
        <v>21</v>
      </c>
      <c r="F169" s="210" t="s">
        <v>654</v>
      </c>
      <c r="G169" s="208"/>
      <c r="H169" s="211" t="s">
        <v>21</v>
      </c>
      <c r="I169" s="212"/>
      <c r="J169" s="208"/>
      <c r="K169" s="208"/>
      <c r="L169" s="213"/>
      <c r="M169" s="214"/>
      <c r="N169" s="215"/>
      <c r="O169" s="215"/>
      <c r="P169" s="215"/>
      <c r="Q169" s="215"/>
      <c r="R169" s="215"/>
      <c r="S169" s="215"/>
      <c r="T169" s="216"/>
      <c r="AT169" s="217" t="s">
        <v>173</v>
      </c>
      <c r="AU169" s="217" t="s">
        <v>82</v>
      </c>
      <c r="AV169" s="11" t="s">
        <v>80</v>
      </c>
      <c r="AW169" s="11" t="s">
        <v>36</v>
      </c>
      <c r="AX169" s="11" t="s">
        <v>72</v>
      </c>
      <c r="AY169" s="217" t="s">
        <v>162</v>
      </c>
    </row>
    <row r="170" spans="2:65" s="12" customFormat="1">
      <c r="B170" s="218"/>
      <c r="C170" s="219"/>
      <c r="D170" s="204" t="s">
        <v>173</v>
      </c>
      <c r="E170" s="220" t="s">
        <v>21</v>
      </c>
      <c r="F170" s="221" t="s">
        <v>176</v>
      </c>
      <c r="G170" s="219"/>
      <c r="H170" s="222">
        <v>19</v>
      </c>
      <c r="I170" s="223"/>
      <c r="J170" s="219"/>
      <c r="K170" s="219"/>
      <c r="L170" s="224"/>
      <c r="M170" s="225"/>
      <c r="N170" s="226"/>
      <c r="O170" s="226"/>
      <c r="P170" s="226"/>
      <c r="Q170" s="226"/>
      <c r="R170" s="226"/>
      <c r="S170" s="226"/>
      <c r="T170" s="227"/>
      <c r="AT170" s="228" t="s">
        <v>173</v>
      </c>
      <c r="AU170" s="228" t="s">
        <v>82</v>
      </c>
      <c r="AV170" s="12" t="s">
        <v>82</v>
      </c>
      <c r="AW170" s="12" t="s">
        <v>36</v>
      </c>
      <c r="AX170" s="12" t="s">
        <v>72</v>
      </c>
      <c r="AY170" s="228" t="s">
        <v>162</v>
      </c>
    </row>
    <row r="171" spans="2:65" s="13" customFormat="1">
      <c r="B171" s="229"/>
      <c r="C171" s="230"/>
      <c r="D171" s="231" t="s">
        <v>173</v>
      </c>
      <c r="E171" s="232" t="s">
        <v>21</v>
      </c>
      <c r="F171" s="233" t="s">
        <v>177</v>
      </c>
      <c r="G171" s="230"/>
      <c r="H171" s="234">
        <v>19</v>
      </c>
      <c r="I171" s="235"/>
      <c r="J171" s="230"/>
      <c r="K171" s="230"/>
      <c r="L171" s="236"/>
      <c r="M171" s="237"/>
      <c r="N171" s="238"/>
      <c r="O171" s="238"/>
      <c r="P171" s="238"/>
      <c r="Q171" s="238"/>
      <c r="R171" s="238"/>
      <c r="S171" s="238"/>
      <c r="T171" s="239"/>
      <c r="AT171" s="240" t="s">
        <v>173</v>
      </c>
      <c r="AU171" s="240" t="s">
        <v>82</v>
      </c>
      <c r="AV171" s="13" t="s">
        <v>169</v>
      </c>
      <c r="AW171" s="13" t="s">
        <v>36</v>
      </c>
      <c r="AX171" s="13" t="s">
        <v>80</v>
      </c>
      <c r="AY171" s="240" t="s">
        <v>162</v>
      </c>
    </row>
    <row r="172" spans="2:65" s="1" customFormat="1" ht="28.9" customHeight="1">
      <c r="B172" s="40"/>
      <c r="C172" s="192" t="s">
        <v>263</v>
      </c>
      <c r="D172" s="192" t="s">
        <v>164</v>
      </c>
      <c r="E172" s="193" t="s">
        <v>264</v>
      </c>
      <c r="F172" s="194" t="s">
        <v>265</v>
      </c>
      <c r="G172" s="195" t="s">
        <v>260</v>
      </c>
      <c r="H172" s="196">
        <v>19</v>
      </c>
      <c r="I172" s="197"/>
      <c r="J172" s="198">
        <f>ROUND(I172*H172,2)</f>
        <v>0</v>
      </c>
      <c r="K172" s="194" t="s">
        <v>168</v>
      </c>
      <c r="L172" s="60"/>
      <c r="M172" s="199" t="s">
        <v>21</v>
      </c>
      <c r="N172" s="200" t="s">
        <v>43</v>
      </c>
      <c r="O172" s="41"/>
      <c r="P172" s="201">
        <f>O172*H172</f>
        <v>0</v>
      </c>
      <c r="Q172" s="201">
        <v>0</v>
      </c>
      <c r="R172" s="201">
        <f>Q172*H172</f>
        <v>0</v>
      </c>
      <c r="S172" s="201">
        <v>0</v>
      </c>
      <c r="T172" s="202">
        <f>S172*H172</f>
        <v>0</v>
      </c>
      <c r="AR172" s="23" t="s">
        <v>169</v>
      </c>
      <c r="AT172" s="23" t="s">
        <v>164</v>
      </c>
      <c r="AU172" s="23" t="s">
        <v>82</v>
      </c>
      <c r="AY172" s="23" t="s">
        <v>162</v>
      </c>
      <c r="BE172" s="203">
        <f>IF(N172="základní",J172,0)</f>
        <v>0</v>
      </c>
      <c r="BF172" s="203">
        <f>IF(N172="snížená",J172,0)</f>
        <v>0</v>
      </c>
      <c r="BG172" s="203">
        <f>IF(N172="zákl. přenesená",J172,0)</f>
        <v>0</v>
      </c>
      <c r="BH172" s="203">
        <f>IF(N172="sníž. přenesená",J172,0)</f>
        <v>0</v>
      </c>
      <c r="BI172" s="203">
        <f>IF(N172="nulová",J172,0)</f>
        <v>0</v>
      </c>
      <c r="BJ172" s="23" t="s">
        <v>80</v>
      </c>
      <c r="BK172" s="203">
        <f>ROUND(I172*H172,2)</f>
        <v>0</v>
      </c>
      <c r="BL172" s="23" t="s">
        <v>169</v>
      </c>
      <c r="BM172" s="23" t="s">
        <v>674</v>
      </c>
    </row>
    <row r="173" spans="2:65" s="11" customFormat="1">
      <c r="B173" s="207"/>
      <c r="C173" s="208"/>
      <c r="D173" s="204" t="s">
        <v>173</v>
      </c>
      <c r="E173" s="209" t="s">
        <v>21</v>
      </c>
      <c r="F173" s="210" t="s">
        <v>654</v>
      </c>
      <c r="G173" s="208"/>
      <c r="H173" s="211" t="s">
        <v>21</v>
      </c>
      <c r="I173" s="212"/>
      <c r="J173" s="208"/>
      <c r="K173" s="208"/>
      <c r="L173" s="213"/>
      <c r="M173" s="214"/>
      <c r="N173" s="215"/>
      <c r="O173" s="215"/>
      <c r="P173" s="215"/>
      <c r="Q173" s="215"/>
      <c r="R173" s="215"/>
      <c r="S173" s="215"/>
      <c r="T173" s="216"/>
      <c r="AT173" s="217" t="s">
        <v>173</v>
      </c>
      <c r="AU173" s="217" t="s">
        <v>82</v>
      </c>
      <c r="AV173" s="11" t="s">
        <v>80</v>
      </c>
      <c r="AW173" s="11" t="s">
        <v>36</v>
      </c>
      <c r="AX173" s="11" t="s">
        <v>72</v>
      </c>
      <c r="AY173" s="217" t="s">
        <v>162</v>
      </c>
    </row>
    <row r="174" spans="2:65" s="12" customFormat="1">
      <c r="B174" s="218"/>
      <c r="C174" s="219"/>
      <c r="D174" s="204" t="s">
        <v>173</v>
      </c>
      <c r="E174" s="220" t="s">
        <v>21</v>
      </c>
      <c r="F174" s="221" t="s">
        <v>176</v>
      </c>
      <c r="G174" s="219"/>
      <c r="H174" s="222">
        <v>19</v>
      </c>
      <c r="I174" s="223"/>
      <c r="J174" s="219"/>
      <c r="K174" s="219"/>
      <c r="L174" s="224"/>
      <c r="M174" s="225"/>
      <c r="N174" s="226"/>
      <c r="O174" s="226"/>
      <c r="P174" s="226"/>
      <c r="Q174" s="226"/>
      <c r="R174" s="226"/>
      <c r="S174" s="226"/>
      <c r="T174" s="227"/>
      <c r="AT174" s="228" t="s">
        <v>173</v>
      </c>
      <c r="AU174" s="228" t="s">
        <v>82</v>
      </c>
      <c r="AV174" s="12" t="s">
        <v>82</v>
      </c>
      <c r="AW174" s="12" t="s">
        <v>36</v>
      </c>
      <c r="AX174" s="12" t="s">
        <v>72</v>
      </c>
      <c r="AY174" s="228" t="s">
        <v>162</v>
      </c>
    </row>
    <row r="175" spans="2:65" s="13" customFormat="1">
      <c r="B175" s="229"/>
      <c r="C175" s="230"/>
      <c r="D175" s="231" t="s">
        <v>173</v>
      </c>
      <c r="E175" s="232" t="s">
        <v>21</v>
      </c>
      <c r="F175" s="233" t="s">
        <v>177</v>
      </c>
      <c r="G175" s="230"/>
      <c r="H175" s="234">
        <v>19</v>
      </c>
      <c r="I175" s="235"/>
      <c r="J175" s="230"/>
      <c r="K175" s="230"/>
      <c r="L175" s="236"/>
      <c r="M175" s="237"/>
      <c r="N175" s="238"/>
      <c r="O175" s="238"/>
      <c r="P175" s="238"/>
      <c r="Q175" s="238"/>
      <c r="R175" s="238"/>
      <c r="S175" s="238"/>
      <c r="T175" s="239"/>
      <c r="AT175" s="240" t="s">
        <v>173</v>
      </c>
      <c r="AU175" s="240" t="s">
        <v>82</v>
      </c>
      <c r="AV175" s="13" t="s">
        <v>169</v>
      </c>
      <c r="AW175" s="13" t="s">
        <v>36</v>
      </c>
      <c r="AX175" s="13" t="s">
        <v>80</v>
      </c>
      <c r="AY175" s="240" t="s">
        <v>162</v>
      </c>
    </row>
    <row r="176" spans="2:65" s="1" customFormat="1" ht="28.9" customHeight="1">
      <c r="B176" s="40"/>
      <c r="C176" s="192" t="s">
        <v>10</v>
      </c>
      <c r="D176" s="192" t="s">
        <v>164</v>
      </c>
      <c r="E176" s="193" t="s">
        <v>267</v>
      </c>
      <c r="F176" s="194" t="s">
        <v>268</v>
      </c>
      <c r="G176" s="195" t="s">
        <v>260</v>
      </c>
      <c r="H176" s="196">
        <v>19</v>
      </c>
      <c r="I176" s="197"/>
      <c r="J176" s="198">
        <f>ROUND(I176*H176,2)</f>
        <v>0</v>
      </c>
      <c r="K176" s="194" t="s">
        <v>168</v>
      </c>
      <c r="L176" s="60"/>
      <c r="M176" s="199" t="s">
        <v>21</v>
      </c>
      <c r="N176" s="200" t="s">
        <v>43</v>
      </c>
      <c r="O176" s="41"/>
      <c r="P176" s="201">
        <f>O176*H176</f>
        <v>0</v>
      </c>
      <c r="Q176" s="201">
        <v>7.9000000000000001E-4</v>
      </c>
      <c r="R176" s="201">
        <f>Q176*H176</f>
        <v>1.5010000000000001E-2</v>
      </c>
      <c r="S176" s="201">
        <v>0</v>
      </c>
      <c r="T176" s="202">
        <f>S176*H176</f>
        <v>0</v>
      </c>
      <c r="AR176" s="23" t="s">
        <v>169</v>
      </c>
      <c r="AT176" s="23" t="s">
        <v>164</v>
      </c>
      <c r="AU176" s="23" t="s">
        <v>82</v>
      </c>
      <c r="AY176" s="23" t="s">
        <v>162</v>
      </c>
      <c r="BE176" s="203">
        <f>IF(N176="základní",J176,0)</f>
        <v>0</v>
      </c>
      <c r="BF176" s="203">
        <f>IF(N176="snížená",J176,0)</f>
        <v>0</v>
      </c>
      <c r="BG176" s="203">
        <f>IF(N176="zákl. přenesená",J176,0)</f>
        <v>0</v>
      </c>
      <c r="BH176" s="203">
        <f>IF(N176="sníž. přenesená",J176,0)</f>
        <v>0</v>
      </c>
      <c r="BI176" s="203">
        <f>IF(N176="nulová",J176,0)</f>
        <v>0</v>
      </c>
      <c r="BJ176" s="23" t="s">
        <v>80</v>
      </c>
      <c r="BK176" s="203">
        <f>ROUND(I176*H176,2)</f>
        <v>0</v>
      </c>
      <c r="BL176" s="23" t="s">
        <v>169</v>
      </c>
      <c r="BM176" s="23" t="s">
        <v>675</v>
      </c>
    </row>
    <row r="177" spans="2:65" s="1" customFormat="1" ht="40.5">
      <c r="B177" s="40"/>
      <c r="C177" s="62"/>
      <c r="D177" s="204" t="s">
        <v>171</v>
      </c>
      <c r="E177" s="62"/>
      <c r="F177" s="205" t="s">
        <v>270</v>
      </c>
      <c r="G177" s="62"/>
      <c r="H177" s="62"/>
      <c r="I177" s="162"/>
      <c r="J177" s="62"/>
      <c r="K177" s="62"/>
      <c r="L177" s="60"/>
      <c r="M177" s="206"/>
      <c r="N177" s="41"/>
      <c r="O177" s="41"/>
      <c r="P177" s="41"/>
      <c r="Q177" s="41"/>
      <c r="R177" s="41"/>
      <c r="S177" s="41"/>
      <c r="T177" s="77"/>
      <c r="AT177" s="23" t="s">
        <v>171</v>
      </c>
      <c r="AU177" s="23" t="s">
        <v>82</v>
      </c>
    </row>
    <row r="178" spans="2:65" s="11" customFormat="1">
      <c r="B178" s="207"/>
      <c r="C178" s="208"/>
      <c r="D178" s="204" t="s">
        <v>173</v>
      </c>
      <c r="E178" s="209" t="s">
        <v>21</v>
      </c>
      <c r="F178" s="210" t="s">
        <v>654</v>
      </c>
      <c r="G178" s="208"/>
      <c r="H178" s="211" t="s">
        <v>21</v>
      </c>
      <c r="I178" s="212"/>
      <c r="J178" s="208"/>
      <c r="K178" s="208"/>
      <c r="L178" s="213"/>
      <c r="M178" s="214"/>
      <c r="N178" s="215"/>
      <c r="O178" s="215"/>
      <c r="P178" s="215"/>
      <c r="Q178" s="215"/>
      <c r="R178" s="215"/>
      <c r="S178" s="215"/>
      <c r="T178" s="216"/>
      <c r="AT178" s="217" t="s">
        <v>173</v>
      </c>
      <c r="AU178" s="217" t="s">
        <v>82</v>
      </c>
      <c r="AV178" s="11" t="s">
        <v>80</v>
      </c>
      <c r="AW178" s="11" t="s">
        <v>36</v>
      </c>
      <c r="AX178" s="11" t="s">
        <v>72</v>
      </c>
      <c r="AY178" s="217" t="s">
        <v>162</v>
      </c>
    </row>
    <row r="179" spans="2:65" s="12" customFormat="1">
      <c r="B179" s="218"/>
      <c r="C179" s="219"/>
      <c r="D179" s="204" t="s">
        <v>173</v>
      </c>
      <c r="E179" s="220" t="s">
        <v>21</v>
      </c>
      <c r="F179" s="221" t="s">
        <v>176</v>
      </c>
      <c r="G179" s="219"/>
      <c r="H179" s="222">
        <v>19</v>
      </c>
      <c r="I179" s="223"/>
      <c r="J179" s="219"/>
      <c r="K179" s="219"/>
      <c r="L179" s="224"/>
      <c r="M179" s="225"/>
      <c r="N179" s="226"/>
      <c r="O179" s="226"/>
      <c r="P179" s="226"/>
      <c r="Q179" s="226"/>
      <c r="R179" s="226"/>
      <c r="S179" s="226"/>
      <c r="T179" s="227"/>
      <c r="AT179" s="228" t="s">
        <v>173</v>
      </c>
      <c r="AU179" s="228" t="s">
        <v>82</v>
      </c>
      <c r="AV179" s="12" t="s">
        <v>82</v>
      </c>
      <c r="AW179" s="12" t="s">
        <v>36</v>
      </c>
      <c r="AX179" s="12" t="s">
        <v>72</v>
      </c>
      <c r="AY179" s="228" t="s">
        <v>162</v>
      </c>
    </row>
    <row r="180" spans="2:65" s="13" customFormat="1">
      <c r="B180" s="229"/>
      <c r="C180" s="230"/>
      <c r="D180" s="231" t="s">
        <v>173</v>
      </c>
      <c r="E180" s="232" t="s">
        <v>21</v>
      </c>
      <c r="F180" s="233" t="s">
        <v>177</v>
      </c>
      <c r="G180" s="230"/>
      <c r="H180" s="234">
        <v>19</v>
      </c>
      <c r="I180" s="235"/>
      <c r="J180" s="230"/>
      <c r="K180" s="230"/>
      <c r="L180" s="236"/>
      <c r="M180" s="237"/>
      <c r="N180" s="238"/>
      <c r="O180" s="238"/>
      <c r="P180" s="238"/>
      <c r="Q180" s="238"/>
      <c r="R180" s="238"/>
      <c r="S180" s="238"/>
      <c r="T180" s="239"/>
      <c r="AT180" s="240" t="s">
        <v>173</v>
      </c>
      <c r="AU180" s="240" t="s">
        <v>82</v>
      </c>
      <c r="AV180" s="13" t="s">
        <v>169</v>
      </c>
      <c r="AW180" s="13" t="s">
        <v>36</v>
      </c>
      <c r="AX180" s="13" t="s">
        <v>80</v>
      </c>
      <c r="AY180" s="240" t="s">
        <v>162</v>
      </c>
    </row>
    <row r="181" spans="2:65" s="1" customFormat="1" ht="28.9" customHeight="1">
      <c r="B181" s="40"/>
      <c r="C181" s="192" t="s">
        <v>271</v>
      </c>
      <c r="D181" s="192" t="s">
        <v>164</v>
      </c>
      <c r="E181" s="193" t="s">
        <v>272</v>
      </c>
      <c r="F181" s="194" t="s">
        <v>273</v>
      </c>
      <c r="G181" s="195" t="s">
        <v>260</v>
      </c>
      <c r="H181" s="196">
        <v>19</v>
      </c>
      <c r="I181" s="197"/>
      <c r="J181" s="198">
        <f>ROUND(I181*H181,2)</f>
        <v>0</v>
      </c>
      <c r="K181" s="194" t="s">
        <v>168</v>
      </c>
      <c r="L181" s="60"/>
      <c r="M181" s="199" t="s">
        <v>21</v>
      </c>
      <c r="N181" s="200" t="s">
        <v>43</v>
      </c>
      <c r="O181" s="41"/>
      <c r="P181" s="201">
        <f>O181*H181</f>
        <v>0</v>
      </c>
      <c r="Q181" s="201">
        <v>0</v>
      </c>
      <c r="R181" s="201">
        <f>Q181*H181</f>
        <v>0</v>
      </c>
      <c r="S181" s="201">
        <v>0</v>
      </c>
      <c r="T181" s="202">
        <f>S181*H181</f>
        <v>0</v>
      </c>
      <c r="AR181" s="23" t="s">
        <v>169</v>
      </c>
      <c r="AT181" s="23" t="s">
        <v>164</v>
      </c>
      <c r="AU181" s="23" t="s">
        <v>82</v>
      </c>
      <c r="AY181" s="23" t="s">
        <v>162</v>
      </c>
      <c r="BE181" s="203">
        <f>IF(N181="základní",J181,0)</f>
        <v>0</v>
      </c>
      <c r="BF181" s="203">
        <f>IF(N181="snížená",J181,0)</f>
        <v>0</v>
      </c>
      <c r="BG181" s="203">
        <f>IF(N181="zákl. přenesená",J181,0)</f>
        <v>0</v>
      </c>
      <c r="BH181" s="203">
        <f>IF(N181="sníž. přenesená",J181,0)</f>
        <v>0</v>
      </c>
      <c r="BI181" s="203">
        <f>IF(N181="nulová",J181,0)</f>
        <v>0</v>
      </c>
      <c r="BJ181" s="23" t="s">
        <v>80</v>
      </c>
      <c r="BK181" s="203">
        <f>ROUND(I181*H181,2)</f>
        <v>0</v>
      </c>
      <c r="BL181" s="23" t="s">
        <v>169</v>
      </c>
      <c r="BM181" s="23" t="s">
        <v>676</v>
      </c>
    </row>
    <row r="182" spans="2:65" s="11" customFormat="1">
      <c r="B182" s="207"/>
      <c r="C182" s="208"/>
      <c r="D182" s="204" t="s">
        <v>173</v>
      </c>
      <c r="E182" s="209" t="s">
        <v>21</v>
      </c>
      <c r="F182" s="210" t="s">
        <v>654</v>
      </c>
      <c r="G182" s="208"/>
      <c r="H182" s="211" t="s">
        <v>21</v>
      </c>
      <c r="I182" s="212"/>
      <c r="J182" s="208"/>
      <c r="K182" s="208"/>
      <c r="L182" s="213"/>
      <c r="M182" s="214"/>
      <c r="N182" s="215"/>
      <c r="O182" s="215"/>
      <c r="P182" s="215"/>
      <c r="Q182" s="215"/>
      <c r="R182" s="215"/>
      <c r="S182" s="215"/>
      <c r="T182" s="216"/>
      <c r="AT182" s="217" t="s">
        <v>173</v>
      </c>
      <c r="AU182" s="217" t="s">
        <v>82</v>
      </c>
      <c r="AV182" s="11" t="s">
        <v>80</v>
      </c>
      <c r="AW182" s="11" t="s">
        <v>36</v>
      </c>
      <c r="AX182" s="11" t="s">
        <v>72</v>
      </c>
      <c r="AY182" s="217" t="s">
        <v>162</v>
      </c>
    </row>
    <row r="183" spans="2:65" s="12" customFormat="1">
      <c r="B183" s="218"/>
      <c r="C183" s="219"/>
      <c r="D183" s="204" t="s">
        <v>173</v>
      </c>
      <c r="E183" s="220" t="s">
        <v>21</v>
      </c>
      <c r="F183" s="221" t="s">
        <v>176</v>
      </c>
      <c r="G183" s="219"/>
      <c r="H183" s="222">
        <v>19</v>
      </c>
      <c r="I183" s="223"/>
      <c r="J183" s="219"/>
      <c r="K183" s="219"/>
      <c r="L183" s="224"/>
      <c r="M183" s="225"/>
      <c r="N183" s="226"/>
      <c r="O183" s="226"/>
      <c r="P183" s="226"/>
      <c r="Q183" s="226"/>
      <c r="R183" s="226"/>
      <c r="S183" s="226"/>
      <c r="T183" s="227"/>
      <c r="AT183" s="228" t="s">
        <v>173</v>
      </c>
      <c r="AU183" s="228" t="s">
        <v>82</v>
      </c>
      <c r="AV183" s="12" t="s">
        <v>82</v>
      </c>
      <c r="AW183" s="12" t="s">
        <v>36</v>
      </c>
      <c r="AX183" s="12" t="s">
        <v>72</v>
      </c>
      <c r="AY183" s="228" t="s">
        <v>162</v>
      </c>
    </row>
    <row r="184" spans="2:65" s="13" customFormat="1">
      <c r="B184" s="229"/>
      <c r="C184" s="230"/>
      <c r="D184" s="231" t="s">
        <v>173</v>
      </c>
      <c r="E184" s="232" t="s">
        <v>21</v>
      </c>
      <c r="F184" s="233" t="s">
        <v>177</v>
      </c>
      <c r="G184" s="230"/>
      <c r="H184" s="234">
        <v>19</v>
      </c>
      <c r="I184" s="235"/>
      <c r="J184" s="230"/>
      <c r="K184" s="230"/>
      <c r="L184" s="236"/>
      <c r="M184" s="237"/>
      <c r="N184" s="238"/>
      <c r="O184" s="238"/>
      <c r="P184" s="238"/>
      <c r="Q184" s="238"/>
      <c r="R184" s="238"/>
      <c r="S184" s="238"/>
      <c r="T184" s="239"/>
      <c r="AT184" s="240" t="s">
        <v>173</v>
      </c>
      <c r="AU184" s="240" t="s">
        <v>82</v>
      </c>
      <c r="AV184" s="13" t="s">
        <v>169</v>
      </c>
      <c r="AW184" s="13" t="s">
        <v>36</v>
      </c>
      <c r="AX184" s="13" t="s">
        <v>80</v>
      </c>
      <c r="AY184" s="240" t="s">
        <v>162</v>
      </c>
    </row>
    <row r="185" spans="2:65" s="1" customFormat="1" ht="28.9" customHeight="1">
      <c r="B185" s="40"/>
      <c r="C185" s="192" t="s">
        <v>275</v>
      </c>
      <c r="D185" s="192" t="s">
        <v>164</v>
      </c>
      <c r="E185" s="193" t="s">
        <v>276</v>
      </c>
      <c r="F185" s="194" t="s">
        <v>277</v>
      </c>
      <c r="G185" s="195" t="s">
        <v>278</v>
      </c>
      <c r="H185" s="196">
        <v>350</v>
      </c>
      <c r="I185" s="197"/>
      <c r="J185" s="198">
        <f>ROUND(I185*H185,2)</f>
        <v>0</v>
      </c>
      <c r="K185" s="194" t="s">
        <v>168</v>
      </c>
      <c r="L185" s="60"/>
      <c r="M185" s="199" t="s">
        <v>21</v>
      </c>
      <c r="N185" s="200" t="s">
        <v>43</v>
      </c>
      <c r="O185" s="41"/>
      <c r="P185" s="201">
        <f>O185*H185</f>
        <v>0</v>
      </c>
      <c r="Q185" s="201">
        <v>1.7149999999999999E-2</v>
      </c>
      <c r="R185" s="201">
        <f>Q185*H185</f>
        <v>6.0024999999999995</v>
      </c>
      <c r="S185" s="201">
        <v>0</v>
      </c>
      <c r="T185" s="202">
        <f>S185*H185</f>
        <v>0</v>
      </c>
      <c r="AR185" s="23" t="s">
        <v>169</v>
      </c>
      <c r="AT185" s="23" t="s">
        <v>164</v>
      </c>
      <c r="AU185" s="23" t="s">
        <v>82</v>
      </c>
      <c r="AY185" s="23" t="s">
        <v>162</v>
      </c>
      <c r="BE185" s="203">
        <f>IF(N185="základní",J185,0)</f>
        <v>0</v>
      </c>
      <c r="BF185" s="203">
        <f>IF(N185="snížená",J185,0)</f>
        <v>0</v>
      </c>
      <c r="BG185" s="203">
        <f>IF(N185="zákl. přenesená",J185,0)</f>
        <v>0</v>
      </c>
      <c r="BH185" s="203">
        <f>IF(N185="sníž. přenesená",J185,0)</f>
        <v>0</v>
      </c>
      <c r="BI185" s="203">
        <f>IF(N185="nulová",J185,0)</f>
        <v>0</v>
      </c>
      <c r="BJ185" s="23" t="s">
        <v>80</v>
      </c>
      <c r="BK185" s="203">
        <f>ROUND(I185*H185,2)</f>
        <v>0</v>
      </c>
      <c r="BL185" s="23" t="s">
        <v>169</v>
      </c>
      <c r="BM185" s="23" t="s">
        <v>677</v>
      </c>
    </row>
    <row r="186" spans="2:65" s="1" customFormat="1" ht="67.5">
      <c r="B186" s="40"/>
      <c r="C186" s="62"/>
      <c r="D186" s="204" t="s">
        <v>171</v>
      </c>
      <c r="E186" s="62"/>
      <c r="F186" s="205" t="s">
        <v>280</v>
      </c>
      <c r="G186" s="62"/>
      <c r="H186" s="62"/>
      <c r="I186" s="162"/>
      <c r="J186" s="62"/>
      <c r="K186" s="62"/>
      <c r="L186" s="60"/>
      <c r="M186" s="206"/>
      <c r="N186" s="41"/>
      <c r="O186" s="41"/>
      <c r="P186" s="41"/>
      <c r="Q186" s="41"/>
      <c r="R186" s="41"/>
      <c r="S186" s="41"/>
      <c r="T186" s="77"/>
      <c r="AT186" s="23" t="s">
        <v>171</v>
      </c>
      <c r="AU186" s="23" t="s">
        <v>82</v>
      </c>
    </row>
    <row r="187" spans="2:65" s="11" customFormat="1">
      <c r="B187" s="207"/>
      <c r="C187" s="208"/>
      <c r="D187" s="204" t="s">
        <v>173</v>
      </c>
      <c r="E187" s="209" t="s">
        <v>21</v>
      </c>
      <c r="F187" s="210" t="s">
        <v>654</v>
      </c>
      <c r="G187" s="208"/>
      <c r="H187" s="211" t="s">
        <v>21</v>
      </c>
      <c r="I187" s="212"/>
      <c r="J187" s="208"/>
      <c r="K187" s="208"/>
      <c r="L187" s="213"/>
      <c r="M187" s="214"/>
      <c r="N187" s="215"/>
      <c r="O187" s="215"/>
      <c r="P187" s="215"/>
      <c r="Q187" s="215"/>
      <c r="R187" s="215"/>
      <c r="S187" s="215"/>
      <c r="T187" s="216"/>
      <c r="AT187" s="217" t="s">
        <v>173</v>
      </c>
      <c r="AU187" s="217" t="s">
        <v>82</v>
      </c>
      <c r="AV187" s="11" t="s">
        <v>80</v>
      </c>
      <c r="AW187" s="11" t="s">
        <v>36</v>
      </c>
      <c r="AX187" s="11" t="s">
        <v>72</v>
      </c>
      <c r="AY187" s="217" t="s">
        <v>162</v>
      </c>
    </row>
    <row r="188" spans="2:65" s="11" customFormat="1">
      <c r="B188" s="207"/>
      <c r="C188" s="208"/>
      <c r="D188" s="204" t="s">
        <v>173</v>
      </c>
      <c r="E188" s="209" t="s">
        <v>21</v>
      </c>
      <c r="F188" s="210" t="s">
        <v>281</v>
      </c>
      <c r="G188" s="208"/>
      <c r="H188" s="211" t="s">
        <v>21</v>
      </c>
      <c r="I188" s="212"/>
      <c r="J188" s="208"/>
      <c r="K188" s="208"/>
      <c r="L188" s="213"/>
      <c r="M188" s="214"/>
      <c r="N188" s="215"/>
      <c r="O188" s="215"/>
      <c r="P188" s="215"/>
      <c r="Q188" s="215"/>
      <c r="R188" s="215"/>
      <c r="S188" s="215"/>
      <c r="T188" s="216"/>
      <c r="AT188" s="217" t="s">
        <v>173</v>
      </c>
      <c r="AU188" s="217" t="s">
        <v>82</v>
      </c>
      <c r="AV188" s="11" t="s">
        <v>80</v>
      </c>
      <c r="AW188" s="11" t="s">
        <v>36</v>
      </c>
      <c r="AX188" s="11" t="s">
        <v>72</v>
      </c>
      <c r="AY188" s="217" t="s">
        <v>162</v>
      </c>
    </row>
    <row r="189" spans="2:65" s="12" customFormat="1">
      <c r="B189" s="218"/>
      <c r="C189" s="219"/>
      <c r="D189" s="204" t="s">
        <v>173</v>
      </c>
      <c r="E189" s="220" t="s">
        <v>21</v>
      </c>
      <c r="F189" s="221" t="s">
        <v>678</v>
      </c>
      <c r="G189" s="219"/>
      <c r="H189" s="222">
        <v>350</v>
      </c>
      <c r="I189" s="223"/>
      <c r="J189" s="219"/>
      <c r="K189" s="219"/>
      <c r="L189" s="224"/>
      <c r="M189" s="225"/>
      <c r="N189" s="226"/>
      <c r="O189" s="226"/>
      <c r="P189" s="226"/>
      <c r="Q189" s="226"/>
      <c r="R189" s="226"/>
      <c r="S189" s="226"/>
      <c r="T189" s="227"/>
      <c r="AT189" s="228" t="s">
        <v>173</v>
      </c>
      <c r="AU189" s="228" t="s">
        <v>82</v>
      </c>
      <c r="AV189" s="12" t="s">
        <v>82</v>
      </c>
      <c r="AW189" s="12" t="s">
        <v>36</v>
      </c>
      <c r="AX189" s="12" t="s">
        <v>72</v>
      </c>
      <c r="AY189" s="228" t="s">
        <v>162</v>
      </c>
    </row>
    <row r="190" spans="2:65" s="13" customFormat="1">
      <c r="B190" s="229"/>
      <c r="C190" s="230"/>
      <c r="D190" s="231" t="s">
        <v>173</v>
      </c>
      <c r="E190" s="232" t="s">
        <v>21</v>
      </c>
      <c r="F190" s="233" t="s">
        <v>177</v>
      </c>
      <c r="G190" s="230"/>
      <c r="H190" s="234">
        <v>350</v>
      </c>
      <c r="I190" s="235"/>
      <c r="J190" s="230"/>
      <c r="K190" s="230"/>
      <c r="L190" s="236"/>
      <c r="M190" s="237"/>
      <c r="N190" s="238"/>
      <c r="O190" s="238"/>
      <c r="P190" s="238"/>
      <c r="Q190" s="238"/>
      <c r="R190" s="238"/>
      <c r="S190" s="238"/>
      <c r="T190" s="239"/>
      <c r="AT190" s="240" t="s">
        <v>173</v>
      </c>
      <c r="AU190" s="240" t="s">
        <v>82</v>
      </c>
      <c r="AV190" s="13" t="s">
        <v>169</v>
      </c>
      <c r="AW190" s="13" t="s">
        <v>36</v>
      </c>
      <c r="AX190" s="13" t="s">
        <v>80</v>
      </c>
      <c r="AY190" s="240" t="s">
        <v>162</v>
      </c>
    </row>
    <row r="191" spans="2:65" s="1" customFormat="1" ht="28.9" customHeight="1">
      <c r="B191" s="40"/>
      <c r="C191" s="192" t="s">
        <v>283</v>
      </c>
      <c r="D191" s="192" t="s">
        <v>164</v>
      </c>
      <c r="E191" s="193" t="s">
        <v>284</v>
      </c>
      <c r="F191" s="194" t="s">
        <v>285</v>
      </c>
      <c r="G191" s="195" t="s">
        <v>278</v>
      </c>
      <c r="H191" s="196">
        <v>63</v>
      </c>
      <c r="I191" s="197"/>
      <c r="J191" s="198">
        <f>ROUND(I191*H191,2)</f>
        <v>0</v>
      </c>
      <c r="K191" s="194" t="s">
        <v>168</v>
      </c>
      <c r="L191" s="60"/>
      <c r="M191" s="199" t="s">
        <v>21</v>
      </c>
      <c r="N191" s="200" t="s">
        <v>43</v>
      </c>
      <c r="O191" s="41"/>
      <c r="P191" s="201">
        <f>O191*H191</f>
        <v>0</v>
      </c>
      <c r="Q191" s="201">
        <v>1.9E-2</v>
      </c>
      <c r="R191" s="201">
        <f>Q191*H191</f>
        <v>1.1970000000000001</v>
      </c>
      <c r="S191" s="201">
        <v>0</v>
      </c>
      <c r="T191" s="202">
        <f>S191*H191</f>
        <v>0</v>
      </c>
      <c r="AR191" s="23" t="s">
        <v>169</v>
      </c>
      <c r="AT191" s="23" t="s">
        <v>164</v>
      </c>
      <c r="AU191" s="23" t="s">
        <v>82</v>
      </c>
      <c r="AY191" s="23" t="s">
        <v>162</v>
      </c>
      <c r="BE191" s="203">
        <f>IF(N191="základní",J191,0)</f>
        <v>0</v>
      </c>
      <c r="BF191" s="203">
        <f>IF(N191="snížená",J191,0)</f>
        <v>0</v>
      </c>
      <c r="BG191" s="203">
        <f>IF(N191="zákl. přenesená",J191,0)</f>
        <v>0</v>
      </c>
      <c r="BH191" s="203">
        <f>IF(N191="sníž. přenesená",J191,0)</f>
        <v>0</v>
      </c>
      <c r="BI191" s="203">
        <f>IF(N191="nulová",J191,0)</f>
        <v>0</v>
      </c>
      <c r="BJ191" s="23" t="s">
        <v>80</v>
      </c>
      <c r="BK191" s="203">
        <f>ROUND(I191*H191,2)</f>
        <v>0</v>
      </c>
      <c r="BL191" s="23" t="s">
        <v>169</v>
      </c>
      <c r="BM191" s="23" t="s">
        <v>679</v>
      </c>
    </row>
    <row r="192" spans="2:65" s="1" customFormat="1" ht="67.5">
      <c r="B192" s="40"/>
      <c r="C192" s="62"/>
      <c r="D192" s="204" t="s">
        <v>171</v>
      </c>
      <c r="E192" s="62"/>
      <c r="F192" s="205" t="s">
        <v>280</v>
      </c>
      <c r="G192" s="62"/>
      <c r="H192" s="62"/>
      <c r="I192" s="162"/>
      <c r="J192" s="62"/>
      <c r="K192" s="62"/>
      <c r="L192" s="60"/>
      <c r="M192" s="206"/>
      <c r="N192" s="41"/>
      <c r="O192" s="41"/>
      <c r="P192" s="41"/>
      <c r="Q192" s="41"/>
      <c r="R192" s="41"/>
      <c r="S192" s="41"/>
      <c r="T192" s="77"/>
      <c r="AT192" s="23" t="s">
        <v>171</v>
      </c>
      <c r="AU192" s="23" t="s">
        <v>82</v>
      </c>
    </row>
    <row r="193" spans="2:65" s="11" customFormat="1">
      <c r="B193" s="207"/>
      <c r="C193" s="208"/>
      <c r="D193" s="204" t="s">
        <v>173</v>
      </c>
      <c r="E193" s="209" t="s">
        <v>21</v>
      </c>
      <c r="F193" s="210" t="s">
        <v>654</v>
      </c>
      <c r="G193" s="208"/>
      <c r="H193" s="211" t="s">
        <v>21</v>
      </c>
      <c r="I193" s="212"/>
      <c r="J193" s="208"/>
      <c r="K193" s="208"/>
      <c r="L193" s="213"/>
      <c r="M193" s="214"/>
      <c r="N193" s="215"/>
      <c r="O193" s="215"/>
      <c r="P193" s="215"/>
      <c r="Q193" s="215"/>
      <c r="R193" s="215"/>
      <c r="S193" s="215"/>
      <c r="T193" s="216"/>
      <c r="AT193" s="217" t="s">
        <v>173</v>
      </c>
      <c r="AU193" s="217" t="s">
        <v>82</v>
      </c>
      <c r="AV193" s="11" t="s">
        <v>80</v>
      </c>
      <c r="AW193" s="11" t="s">
        <v>36</v>
      </c>
      <c r="AX193" s="11" t="s">
        <v>72</v>
      </c>
      <c r="AY193" s="217" t="s">
        <v>162</v>
      </c>
    </row>
    <row r="194" spans="2:65" s="11" customFormat="1">
      <c r="B194" s="207"/>
      <c r="C194" s="208"/>
      <c r="D194" s="204" t="s">
        <v>173</v>
      </c>
      <c r="E194" s="209" t="s">
        <v>21</v>
      </c>
      <c r="F194" s="210" t="s">
        <v>287</v>
      </c>
      <c r="G194" s="208"/>
      <c r="H194" s="211" t="s">
        <v>21</v>
      </c>
      <c r="I194" s="212"/>
      <c r="J194" s="208"/>
      <c r="K194" s="208"/>
      <c r="L194" s="213"/>
      <c r="M194" s="214"/>
      <c r="N194" s="215"/>
      <c r="O194" s="215"/>
      <c r="P194" s="215"/>
      <c r="Q194" s="215"/>
      <c r="R194" s="215"/>
      <c r="S194" s="215"/>
      <c r="T194" s="216"/>
      <c r="AT194" s="217" t="s">
        <v>173</v>
      </c>
      <c r="AU194" s="217" t="s">
        <v>82</v>
      </c>
      <c r="AV194" s="11" t="s">
        <v>80</v>
      </c>
      <c r="AW194" s="11" t="s">
        <v>36</v>
      </c>
      <c r="AX194" s="11" t="s">
        <v>72</v>
      </c>
      <c r="AY194" s="217" t="s">
        <v>162</v>
      </c>
    </row>
    <row r="195" spans="2:65" s="12" customFormat="1">
      <c r="B195" s="218"/>
      <c r="C195" s="219"/>
      <c r="D195" s="204" t="s">
        <v>173</v>
      </c>
      <c r="E195" s="220" t="s">
        <v>21</v>
      </c>
      <c r="F195" s="221" t="s">
        <v>680</v>
      </c>
      <c r="G195" s="219"/>
      <c r="H195" s="222">
        <v>41</v>
      </c>
      <c r="I195" s="223"/>
      <c r="J195" s="219"/>
      <c r="K195" s="219"/>
      <c r="L195" s="224"/>
      <c r="M195" s="225"/>
      <c r="N195" s="226"/>
      <c r="O195" s="226"/>
      <c r="P195" s="226"/>
      <c r="Q195" s="226"/>
      <c r="R195" s="226"/>
      <c r="S195" s="226"/>
      <c r="T195" s="227"/>
      <c r="AT195" s="228" t="s">
        <v>173</v>
      </c>
      <c r="AU195" s="228" t="s">
        <v>82</v>
      </c>
      <c r="AV195" s="12" t="s">
        <v>82</v>
      </c>
      <c r="AW195" s="12" t="s">
        <v>36</v>
      </c>
      <c r="AX195" s="12" t="s">
        <v>72</v>
      </c>
      <c r="AY195" s="228" t="s">
        <v>162</v>
      </c>
    </row>
    <row r="196" spans="2:65" s="12" customFormat="1">
      <c r="B196" s="218"/>
      <c r="C196" s="219"/>
      <c r="D196" s="204" t="s">
        <v>173</v>
      </c>
      <c r="E196" s="220" t="s">
        <v>21</v>
      </c>
      <c r="F196" s="221" t="s">
        <v>681</v>
      </c>
      <c r="G196" s="219"/>
      <c r="H196" s="222">
        <v>22</v>
      </c>
      <c r="I196" s="223"/>
      <c r="J196" s="219"/>
      <c r="K196" s="219"/>
      <c r="L196" s="224"/>
      <c r="M196" s="225"/>
      <c r="N196" s="226"/>
      <c r="O196" s="226"/>
      <c r="P196" s="226"/>
      <c r="Q196" s="226"/>
      <c r="R196" s="226"/>
      <c r="S196" s="226"/>
      <c r="T196" s="227"/>
      <c r="AT196" s="228" t="s">
        <v>173</v>
      </c>
      <c r="AU196" s="228" t="s">
        <v>82</v>
      </c>
      <c r="AV196" s="12" t="s">
        <v>82</v>
      </c>
      <c r="AW196" s="12" t="s">
        <v>36</v>
      </c>
      <c r="AX196" s="12" t="s">
        <v>72</v>
      </c>
      <c r="AY196" s="228" t="s">
        <v>162</v>
      </c>
    </row>
    <row r="197" spans="2:65" s="13" customFormat="1">
      <c r="B197" s="229"/>
      <c r="C197" s="230"/>
      <c r="D197" s="231" t="s">
        <v>173</v>
      </c>
      <c r="E197" s="232" t="s">
        <v>21</v>
      </c>
      <c r="F197" s="233" t="s">
        <v>177</v>
      </c>
      <c r="G197" s="230"/>
      <c r="H197" s="234">
        <v>63</v>
      </c>
      <c r="I197" s="235"/>
      <c r="J197" s="230"/>
      <c r="K197" s="230"/>
      <c r="L197" s="236"/>
      <c r="M197" s="237"/>
      <c r="N197" s="238"/>
      <c r="O197" s="238"/>
      <c r="P197" s="238"/>
      <c r="Q197" s="238"/>
      <c r="R197" s="238"/>
      <c r="S197" s="238"/>
      <c r="T197" s="239"/>
      <c r="AT197" s="240" t="s">
        <v>173</v>
      </c>
      <c r="AU197" s="240" t="s">
        <v>82</v>
      </c>
      <c r="AV197" s="13" t="s">
        <v>169</v>
      </c>
      <c r="AW197" s="13" t="s">
        <v>36</v>
      </c>
      <c r="AX197" s="13" t="s">
        <v>80</v>
      </c>
      <c r="AY197" s="240" t="s">
        <v>162</v>
      </c>
    </row>
    <row r="198" spans="2:65" s="1" customFormat="1" ht="20.45" customHeight="1">
      <c r="B198" s="40"/>
      <c r="C198" s="192" t="s">
        <v>176</v>
      </c>
      <c r="D198" s="192" t="s">
        <v>164</v>
      </c>
      <c r="E198" s="193" t="s">
        <v>290</v>
      </c>
      <c r="F198" s="194" t="s">
        <v>291</v>
      </c>
      <c r="G198" s="195" t="s">
        <v>278</v>
      </c>
      <c r="H198" s="196">
        <v>456</v>
      </c>
      <c r="I198" s="197"/>
      <c r="J198" s="198">
        <f>ROUND(I198*H198,2)</f>
        <v>0</v>
      </c>
      <c r="K198" s="194" t="s">
        <v>21</v>
      </c>
      <c r="L198" s="60"/>
      <c r="M198" s="199" t="s">
        <v>21</v>
      </c>
      <c r="N198" s="200" t="s">
        <v>43</v>
      </c>
      <c r="O198" s="41"/>
      <c r="P198" s="201">
        <f>O198*H198</f>
        <v>0</v>
      </c>
      <c r="Q198" s="201">
        <v>1.7149999999999999E-2</v>
      </c>
      <c r="R198" s="201">
        <f>Q198*H198</f>
        <v>7.8203999999999994</v>
      </c>
      <c r="S198" s="201">
        <v>0</v>
      </c>
      <c r="T198" s="202">
        <f>S198*H198</f>
        <v>0</v>
      </c>
      <c r="AR198" s="23" t="s">
        <v>169</v>
      </c>
      <c r="AT198" s="23" t="s">
        <v>164</v>
      </c>
      <c r="AU198" s="23" t="s">
        <v>82</v>
      </c>
      <c r="AY198" s="23" t="s">
        <v>162</v>
      </c>
      <c r="BE198" s="203">
        <f>IF(N198="základní",J198,0)</f>
        <v>0</v>
      </c>
      <c r="BF198" s="203">
        <f>IF(N198="snížená",J198,0)</f>
        <v>0</v>
      </c>
      <c r="BG198" s="203">
        <f>IF(N198="zákl. přenesená",J198,0)</f>
        <v>0</v>
      </c>
      <c r="BH198" s="203">
        <f>IF(N198="sníž. přenesená",J198,0)</f>
        <v>0</v>
      </c>
      <c r="BI198" s="203">
        <f>IF(N198="nulová",J198,0)</f>
        <v>0</v>
      </c>
      <c r="BJ198" s="23" t="s">
        <v>80</v>
      </c>
      <c r="BK198" s="203">
        <f>ROUND(I198*H198,2)</f>
        <v>0</v>
      </c>
      <c r="BL198" s="23" t="s">
        <v>169</v>
      </c>
      <c r="BM198" s="23" t="s">
        <v>682</v>
      </c>
    </row>
    <row r="199" spans="2:65" s="11" customFormat="1">
      <c r="B199" s="207"/>
      <c r="C199" s="208"/>
      <c r="D199" s="204" t="s">
        <v>173</v>
      </c>
      <c r="E199" s="209" t="s">
        <v>21</v>
      </c>
      <c r="F199" s="210" t="s">
        <v>654</v>
      </c>
      <c r="G199" s="208"/>
      <c r="H199" s="211" t="s">
        <v>21</v>
      </c>
      <c r="I199" s="212"/>
      <c r="J199" s="208"/>
      <c r="K199" s="208"/>
      <c r="L199" s="213"/>
      <c r="M199" s="214"/>
      <c r="N199" s="215"/>
      <c r="O199" s="215"/>
      <c r="P199" s="215"/>
      <c r="Q199" s="215"/>
      <c r="R199" s="215"/>
      <c r="S199" s="215"/>
      <c r="T199" s="216"/>
      <c r="AT199" s="217" t="s">
        <v>173</v>
      </c>
      <c r="AU199" s="217" t="s">
        <v>82</v>
      </c>
      <c r="AV199" s="11" t="s">
        <v>80</v>
      </c>
      <c r="AW199" s="11" t="s">
        <v>36</v>
      </c>
      <c r="AX199" s="11" t="s">
        <v>72</v>
      </c>
      <c r="AY199" s="217" t="s">
        <v>162</v>
      </c>
    </row>
    <row r="200" spans="2:65" s="11" customFormat="1">
      <c r="B200" s="207"/>
      <c r="C200" s="208"/>
      <c r="D200" s="204" t="s">
        <v>173</v>
      </c>
      <c r="E200" s="209" t="s">
        <v>21</v>
      </c>
      <c r="F200" s="210" t="s">
        <v>293</v>
      </c>
      <c r="G200" s="208"/>
      <c r="H200" s="211" t="s">
        <v>21</v>
      </c>
      <c r="I200" s="212"/>
      <c r="J200" s="208"/>
      <c r="K200" s="208"/>
      <c r="L200" s="213"/>
      <c r="M200" s="214"/>
      <c r="N200" s="215"/>
      <c r="O200" s="215"/>
      <c r="P200" s="215"/>
      <c r="Q200" s="215"/>
      <c r="R200" s="215"/>
      <c r="S200" s="215"/>
      <c r="T200" s="216"/>
      <c r="AT200" s="217" t="s">
        <v>173</v>
      </c>
      <c r="AU200" s="217" t="s">
        <v>82</v>
      </c>
      <c r="AV200" s="11" t="s">
        <v>80</v>
      </c>
      <c r="AW200" s="11" t="s">
        <v>36</v>
      </c>
      <c r="AX200" s="11" t="s">
        <v>72</v>
      </c>
      <c r="AY200" s="217" t="s">
        <v>162</v>
      </c>
    </row>
    <row r="201" spans="2:65" s="12" customFormat="1">
      <c r="B201" s="218"/>
      <c r="C201" s="219"/>
      <c r="D201" s="204" t="s">
        <v>173</v>
      </c>
      <c r="E201" s="220" t="s">
        <v>21</v>
      </c>
      <c r="F201" s="221" t="s">
        <v>683</v>
      </c>
      <c r="G201" s="219"/>
      <c r="H201" s="222">
        <v>456</v>
      </c>
      <c r="I201" s="223"/>
      <c r="J201" s="219"/>
      <c r="K201" s="219"/>
      <c r="L201" s="224"/>
      <c r="M201" s="225"/>
      <c r="N201" s="226"/>
      <c r="O201" s="226"/>
      <c r="P201" s="226"/>
      <c r="Q201" s="226"/>
      <c r="R201" s="226"/>
      <c r="S201" s="226"/>
      <c r="T201" s="227"/>
      <c r="AT201" s="228" t="s">
        <v>173</v>
      </c>
      <c r="AU201" s="228" t="s">
        <v>82</v>
      </c>
      <c r="AV201" s="12" t="s">
        <v>82</v>
      </c>
      <c r="AW201" s="12" t="s">
        <v>36</v>
      </c>
      <c r="AX201" s="12" t="s">
        <v>72</v>
      </c>
      <c r="AY201" s="228" t="s">
        <v>162</v>
      </c>
    </row>
    <row r="202" spans="2:65" s="13" customFormat="1">
      <c r="B202" s="229"/>
      <c r="C202" s="230"/>
      <c r="D202" s="231" t="s">
        <v>173</v>
      </c>
      <c r="E202" s="232" t="s">
        <v>21</v>
      </c>
      <c r="F202" s="233" t="s">
        <v>177</v>
      </c>
      <c r="G202" s="230"/>
      <c r="H202" s="234">
        <v>456</v>
      </c>
      <c r="I202" s="235"/>
      <c r="J202" s="230"/>
      <c r="K202" s="230"/>
      <c r="L202" s="236"/>
      <c r="M202" s="237"/>
      <c r="N202" s="238"/>
      <c r="O202" s="238"/>
      <c r="P202" s="238"/>
      <c r="Q202" s="238"/>
      <c r="R202" s="238"/>
      <c r="S202" s="238"/>
      <c r="T202" s="239"/>
      <c r="AT202" s="240" t="s">
        <v>173</v>
      </c>
      <c r="AU202" s="240" t="s">
        <v>82</v>
      </c>
      <c r="AV202" s="13" t="s">
        <v>169</v>
      </c>
      <c r="AW202" s="13" t="s">
        <v>36</v>
      </c>
      <c r="AX202" s="13" t="s">
        <v>80</v>
      </c>
      <c r="AY202" s="240" t="s">
        <v>162</v>
      </c>
    </row>
    <row r="203" spans="2:65" s="1" customFormat="1" ht="40.15" customHeight="1">
      <c r="B203" s="40"/>
      <c r="C203" s="192" t="s">
        <v>203</v>
      </c>
      <c r="D203" s="192" t="s">
        <v>164</v>
      </c>
      <c r="E203" s="193" t="s">
        <v>295</v>
      </c>
      <c r="F203" s="194" t="s">
        <v>296</v>
      </c>
      <c r="G203" s="195" t="s">
        <v>167</v>
      </c>
      <c r="H203" s="196">
        <v>11.96</v>
      </c>
      <c r="I203" s="197"/>
      <c r="J203" s="198">
        <f>ROUND(I203*H203,2)</f>
        <v>0</v>
      </c>
      <c r="K203" s="194" t="s">
        <v>168</v>
      </c>
      <c r="L203" s="60"/>
      <c r="M203" s="199" t="s">
        <v>21</v>
      </c>
      <c r="N203" s="200" t="s">
        <v>43</v>
      </c>
      <c r="O203" s="41"/>
      <c r="P203" s="201">
        <f>O203*H203</f>
        <v>0</v>
      </c>
      <c r="Q203" s="201">
        <v>0</v>
      </c>
      <c r="R203" s="201">
        <f>Q203*H203</f>
        <v>0</v>
      </c>
      <c r="S203" s="201">
        <v>0</v>
      </c>
      <c r="T203" s="202">
        <f>S203*H203</f>
        <v>0</v>
      </c>
      <c r="AR203" s="23" t="s">
        <v>169</v>
      </c>
      <c r="AT203" s="23" t="s">
        <v>164</v>
      </c>
      <c r="AU203" s="23" t="s">
        <v>82</v>
      </c>
      <c r="AY203" s="23" t="s">
        <v>162</v>
      </c>
      <c r="BE203" s="203">
        <f>IF(N203="základní",J203,0)</f>
        <v>0</v>
      </c>
      <c r="BF203" s="203">
        <f>IF(N203="snížená",J203,0)</f>
        <v>0</v>
      </c>
      <c r="BG203" s="203">
        <f>IF(N203="zákl. přenesená",J203,0)</f>
        <v>0</v>
      </c>
      <c r="BH203" s="203">
        <f>IF(N203="sníž. přenesená",J203,0)</f>
        <v>0</v>
      </c>
      <c r="BI203" s="203">
        <f>IF(N203="nulová",J203,0)</f>
        <v>0</v>
      </c>
      <c r="BJ203" s="23" t="s">
        <v>80</v>
      </c>
      <c r="BK203" s="203">
        <f>ROUND(I203*H203,2)</f>
        <v>0</v>
      </c>
      <c r="BL203" s="23" t="s">
        <v>169</v>
      </c>
      <c r="BM203" s="23" t="s">
        <v>684</v>
      </c>
    </row>
    <row r="204" spans="2:65" s="1" customFormat="1" ht="108">
      <c r="B204" s="40"/>
      <c r="C204" s="62"/>
      <c r="D204" s="204" t="s">
        <v>171</v>
      </c>
      <c r="E204" s="62"/>
      <c r="F204" s="205" t="s">
        <v>298</v>
      </c>
      <c r="G204" s="62"/>
      <c r="H204" s="62"/>
      <c r="I204" s="162"/>
      <c r="J204" s="62"/>
      <c r="K204" s="62"/>
      <c r="L204" s="60"/>
      <c r="M204" s="206"/>
      <c r="N204" s="41"/>
      <c r="O204" s="41"/>
      <c r="P204" s="41"/>
      <c r="Q204" s="41"/>
      <c r="R204" s="41"/>
      <c r="S204" s="41"/>
      <c r="T204" s="77"/>
      <c r="AT204" s="23" t="s">
        <v>171</v>
      </c>
      <c r="AU204" s="23" t="s">
        <v>82</v>
      </c>
    </row>
    <row r="205" spans="2:65" s="11" customFormat="1">
      <c r="B205" s="207"/>
      <c r="C205" s="208"/>
      <c r="D205" s="204" t="s">
        <v>173</v>
      </c>
      <c r="E205" s="209" t="s">
        <v>21</v>
      </c>
      <c r="F205" s="210" t="s">
        <v>654</v>
      </c>
      <c r="G205" s="208"/>
      <c r="H205" s="211" t="s">
        <v>21</v>
      </c>
      <c r="I205" s="212"/>
      <c r="J205" s="208"/>
      <c r="K205" s="208"/>
      <c r="L205" s="213"/>
      <c r="M205" s="214"/>
      <c r="N205" s="215"/>
      <c r="O205" s="215"/>
      <c r="P205" s="215"/>
      <c r="Q205" s="215"/>
      <c r="R205" s="215"/>
      <c r="S205" s="215"/>
      <c r="T205" s="216"/>
      <c r="AT205" s="217" t="s">
        <v>173</v>
      </c>
      <c r="AU205" s="217" t="s">
        <v>82</v>
      </c>
      <c r="AV205" s="11" t="s">
        <v>80</v>
      </c>
      <c r="AW205" s="11" t="s">
        <v>36</v>
      </c>
      <c r="AX205" s="11" t="s">
        <v>72</v>
      </c>
      <c r="AY205" s="217" t="s">
        <v>162</v>
      </c>
    </row>
    <row r="206" spans="2:65" s="11" customFormat="1">
      <c r="B206" s="207"/>
      <c r="C206" s="208"/>
      <c r="D206" s="204" t="s">
        <v>173</v>
      </c>
      <c r="E206" s="209" t="s">
        <v>21</v>
      </c>
      <c r="F206" s="210" t="s">
        <v>299</v>
      </c>
      <c r="G206" s="208"/>
      <c r="H206" s="211" t="s">
        <v>21</v>
      </c>
      <c r="I206" s="212"/>
      <c r="J206" s="208"/>
      <c r="K206" s="208"/>
      <c r="L206" s="213"/>
      <c r="M206" s="214"/>
      <c r="N206" s="215"/>
      <c r="O206" s="215"/>
      <c r="P206" s="215"/>
      <c r="Q206" s="215"/>
      <c r="R206" s="215"/>
      <c r="S206" s="215"/>
      <c r="T206" s="216"/>
      <c r="AT206" s="217" t="s">
        <v>173</v>
      </c>
      <c r="AU206" s="217" t="s">
        <v>82</v>
      </c>
      <c r="AV206" s="11" t="s">
        <v>80</v>
      </c>
      <c r="AW206" s="11" t="s">
        <v>36</v>
      </c>
      <c r="AX206" s="11" t="s">
        <v>72</v>
      </c>
      <c r="AY206" s="217" t="s">
        <v>162</v>
      </c>
    </row>
    <row r="207" spans="2:65" s="12" customFormat="1">
      <c r="B207" s="218"/>
      <c r="C207" s="219"/>
      <c r="D207" s="204" t="s">
        <v>173</v>
      </c>
      <c r="E207" s="220" t="s">
        <v>21</v>
      </c>
      <c r="F207" s="221" t="s">
        <v>685</v>
      </c>
      <c r="G207" s="219"/>
      <c r="H207" s="222">
        <v>11.96</v>
      </c>
      <c r="I207" s="223"/>
      <c r="J207" s="219"/>
      <c r="K207" s="219"/>
      <c r="L207" s="224"/>
      <c r="M207" s="225"/>
      <c r="N207" s="226"/>
      <c r="O207" s="226"/>
      <c r="P207" s="226"/>
      <c r="Q207" s="226"/>
      <c r="R207" s="226"/>
      <c r="S207" s="226"/>
      <c r="T207" s="227"/>
      <c r="AT207" s="228" t="s">
        <v>173</v>
      </c>
      <c r="AU207" s="228" t="s">
        <v>82</v>
      </c>
      <c r="AV207" s="12" t="s">
        <v>82</v>
      </c>
      <c r="AW207" s="12" t="s">
        <v>36</v>
      </c>
      <c r="AX207" s="12" t="s">
        <v>72</v>
      </c>
      <c r="AY207" s="228" t="s">
        <v>162</v>
      </c>
    </row>
    <row r="208" spans="2:65" s="13" customFormat="1">
      <c r="B208" s="229"/>
      <c r="C208" s="230"/>
      <c r="D208" s="231" t="s">
        <v>173</v>
      </c>
      <c r="E208" s="232" t="s">
        <v>21</v>
      </c>
      <c r="F208" s="233" t="s">
        <v>177</v>
      </c>
      <c r="G208" s="230"/>
      <c r="H208" s="234">
        <v>11.96</v>
      </c>
      <c r="I208" s="235"/>
      <c r="J208" s="230"/>
      <c r="K208" s="230"/>
      <c r="L208" s="236"/>
      <c r="M208" s="237"/>
      <c r="N208" s="238"/>
      <c r="O208" s="238"/>
      <c r="P208" s="238"/>
      <c r="Q208" s="238"/>
      <c r="R208" s="238"/>
      <c r="S208" s="238"/>
      <c r="T208" s="239"/>
      <c r="AT208" s="240" t="s">
        <v>173</v>
      </c>
      <c r="AU208" s="240" t="s">
        <v>82</v>
      </c>
      <c r="AV208" s="13" t="s">
        <v>169</v>
      </c>
      <c r="AW208" s="13" t="s">
        <v>36</v>
      </c>
      <c r="AX208" s="13" t="s">
        <v>80</v>
      </c>
      <c r="AY208" s="240" t="s">
        <v>162</v>
      </c>
    </row>
    <row r="209" spans="2:65" s="1" customFormat="1" ht="40.15" customHeight="1">
      <c r="B209" s="40"/>
      <c r="C209" s="192" t="s">
        <v>9</v>
      </c>
      <c r="D209" s="192" t="s">
        <v>164</v>
      </c>
      <c r="E209" s="193" t="s">
        <v>300</v>
      </c>
      <c r="F209" s="194" t="s">
        <v>301</v>
      </c>
      <c r="G209" s="195" t="s">
        <v>167</v>
      </c>
      <c r="H209" s="196">
        <v>73.5</v>
      </c>
      <c r="I209" s="197"/>
      <c r="J209" s="198">
        <f>ROUND(I209*H209,2)</f>
        <v>0</v>
      </c>
      <c r="K209" s="194" t="s">
        <v>168</v>
      </c>
      <c r="L209" s="60"/>
      <c r="M209" s="199" t="s">
        <v>21</v>
      </c>
      <c r="N209" s="200" t="s">
        <v>43</v>
      </c>
      <c r="O209" s="41"/>
      <c r="P209" s="201">
        <f>O209*H209</f>
        <v>0</v>
      </c>
      <c r="Q209" s="201">
        <v>0</v>
      </c>
      <c r="R209" s="201">
        <f>Q209*H209</f>
        <v>0</v>
      </c>
      <c r="S209" s="201">
        <v>0</v>
      </c>
      <c r="T209" s="202">
        <f>S209*H209</f>
        <v>0</v>
      </c>
      <c r="AR209" s="23" t="s">
        <v>169</v>
      </c>
      <c r="AT209" s="23" t="s">
        <v>164</v>
      </c>
      <c r="AU209" s="23" t="s">
        <v>82</v>
      </c>
      <c r="AY209" s="23" t="s">
        <v>162</v>
      </c>
      <c r="BE209" s="203">
        <f>IF(N209="základní",J209,0)</f>
        <v>0</v>
      </c>
      <c r="BF209" s="203">
        <f>IF(N209="snížená",J209,0)</f>
        <v>0</v>
      </c>
      <c r="BG209" s="203">
        <f>IF(N209="zákl. přenesená",J209,0)</f>
        <v>0</v>
      </c>
      <c r="BH209" s="203">
        <f>IF(N209="sníž. přenesená",J209,0)</f>
        <v>0</v>
      </c>
      <c r="BI209" s="203">
        <f>IF(N209="nulová",J209,0)</f>
        <v>0</v>
      </c>
      <c r="BJ209" s="23" t="s">
        <v>80</v>
      </c>
      <c r="BK209" s="203">
        <f>ROUND(I209*H209,2)</f>
        <v>0</v>
      </c>
      <c r="BL209" s="23" t="s">
        <v>169</v>
      </c>
      <c r="BM209" s="23" t="s">
        <v>686</v>
      </c>
    </row>
    <row r="210" spans="2:65" s="1" customFormat="1" ht="229.5">
      <c r="B210" s="40"/>
      <c r="C210" s="62"/>
      <c r="D210" s="204" t="s">
        <v>171</v>
      </c>
      <c r="E210" s="62"/>
      <c r="F210" s="205" t="s">
        <v>303</v>
      </c>
      <c r="G210" s="62"/>
      <c r="H210" s="62"/>
      <c r="I210" s="162"/>
      <c r="J210" s="62"/>
      <c r="K210" s="62"/>
      <c r="L210" s="60"/>
      <c r="M210" s="206"/>
      <c r="N210" s="41"/>
      <c r="O210" s="41"/>
      <c r="P210" s="41"/>
      <c r="Q210" s="41"/>
      <c r="R210" s="41"/>
      <c r="S210" s="41"/>
      <c r="T210" s="77"/>
      <c r="AT210" s="23" t="s">
        <v>171</v>
      </c>
      <c r="AU210" s="23" t="s">
        <v>82</v>
      </c>
    </row>
    <row r="211" spans="2:65" s="11" customFormat="1">
      <c r="B211" s="207"/>
      <c r="C211" s="208"/>
      <c r="D211" s="204" t="s">
        <v>173</v>
      </c>
      <c r="E211" s="209" t="s">
        <v>21</v>
      </c>
      <c r="F211" s="210" t="s">
        <v>654</v>
      </c>
      <c r="G211" s="208"/>
      <c r="H211" s="211" t="s">
        <v>21</v>
      </c>
      <c r="I211" s="212"/>
      <c r="J211" s="208"/>
      <c r="K211" s="208"/>
      <c r="L211" s="213"/>
      <c r="M211" s="214"/>
      <c r="N211" s="215"/>
      <c r="O211" s="215"/>
      <c r="P211" s="215"/>
      <c r="Q211" s="215"/>
      <c r="R211" s="215"/>
      <c r="S211" s="215"/>
      <c r="T211" s="216"/>
      <c r="AT211" s="217" t="s">
        <v>173</v>
      </c>
      <c r="AU211" s="217" t="s">
        <v>82</v>
      </c>
      <c r="AV211" s="11" t="s">
        <v>80</v>
      </c>
      <c r="AW211" s="11" t="s">
        <v>36</v>
      </c>
      <c r="AX211" s="11" t="s">
        <v>72</v>
      </c>
      <c r="AY211" s="217" t="s">
        <v>162</v>
      </c>
    </row>
    <row r="212" spans="2:65" s="11" customFormat="1">
      <c r="B212" s="207"/>
      <c r="C212" s="208"/>
      <c r="D212" s="204" t="s">
        <v>173</v>
      </c>
      <c r="E212" s="209" t="s">
        <v>21</v>
      </c>
      <c r="F212" s="210" t="s">
        <v>304</v>
      </c>
      <c r="G212" s="208"/>
      <c r="H212" s="211" t="s">
        <v>21</v>
      </c>
      <c r="I212" s="212"/>
      <c r="J212" s="208"/>
      <c r="K212" s="208"/>
      <c r="L212" s="213"/>
      <c r="M212" s="214"/>
      <c r="N212" s="215"/>
      <c r="O212" s="215"/>
      <c r="P212" s="215"/>
      <c r="Q212" s="215"/>
      <c r="R212" s="215"/>
      <c r="S212" s="215"/>
      <c r="T212" s="216"/>
      <c r="AT212" s="217" t="s">
        <v>173</v>
      </c>
      <c r="AU212" s="217" t="s">
        <v>82</v>
      </c>
      <c r="AV212" s="11" t="s">
        <v>80</v>
      </c>
      <c r="AW212" s="11" t="s">
        <v>36</v>
      </c>
      <c r="AX212" s="11" t="s">
        <v>72</v>
      </c>
      <c r="AY212" s="217" t="s">
        <v>162</v>
      </c>
    </row>
    <row r="213" spans="2:65" s="12" customFormat="1">
      <c r="B213" s="218"/>
      <c r="C213" s="219"/>
      <c r="D213" s="204" t="s">
        <v>173</v>
      </c>
      <c r="E213" s="220" t="s">
        <v>21</v>
      </c>
      <c r="F213" s="221" t="s">
        <v>687</v>
      </c>
      <c r="G213" s="219"/>
      <c r="H213" s="222">
        <v>73.5</v>
      </c>
      <c r="I213" s="223"/>
      <c r="J213" s="219"/>
      <c r="K213" s="219"/>
      <c r="L213" s="224"/>
      <c r="M213" s="225"/>
      <c r="N213" s="226"/>
      <c r="O213" s="226"/>
      <c r="P213" s="226"/>
      <c r="Q213" s="226"/>
      <c r="R213" s="226"/>
      <c r="S213" s="226"/>
      <c r="T213" s="227"/>
      <c r="AT213" s="228" t="s">
        <v>173</v>
      </c>
      <c r="AU213" s="228" t="s">
        <v>82</v>
      </c>
      <c r="AV213" s="12" t="s">
        <v>82</v>
      </c>
      <c r="AW213" s="12" t="s">
        <v>36</v>
      </c>
      <c r="AX213" s="12" t="s">
        <v>72</v>
      </c>
      <c r="AY213" s="228" t="s">
        <v>162</v>
      </c>
    </row>
    <row r="214" spans="2:65" s="13" customFormat="1">
      <c r="B214" s="229"/>
      <c r="C214" s="230"/>
      <c r="D214" s="231" t="s">
        <v>173</v>
      </c>
      <c r="E214" s="232" t="s">
        <v>21</v>
      </c>
      <c r="F214" s="233" t="s">
        <v>177</v>
      </c>
      <c r="G214" s="230"/>
      <c r="H214" s="234">
        <v>73.5</v>
      </c>
      <c r="I214" s="235"/>
      <c r="J214" s="230"/>
      <c r="K214" s="230"/>
      <c r="L214" s="236"/>
      <c r="M214" s="237"/>
      <c r="N214" s="238"/>
      <c r="O214" s="238"/>
      <c r="P214" s="238"/>
      <c r="Q214" s="238"/>
      <c r="R214" s="238"/>
      <c r="S214" s="238"/>
      <c r="T214" s="239"/>
      <c r="AT214" s="240" t="s">
        <v>173</v>
      </c>
      <c r="AU214" s="240" t="s">
        <v>82</v>
      </c>
      <c r="AV214" s="13" t="s">
        <v>169</v>
      </c>
      <c r="AW214" s="13" t="s">
        <v>36</v>
      </c>
      <c r="AX214" s="13" t="s">
        <v>80</v>
      </c>
      <c r="AY214" s="240" t="s">
        <v>162</v>
      </c>
    </row>
    <row r="215" spans="2:65" s="1" customFormat="1" ht="40.15" customHeight="1">
      <c r="B215" s="40"/>
      <c r="C215" s="192" t="s">
        <v>306</v>
      </c>
      <c r="D215" s="192" t="s">
        <v>164</v>
      </c>
      <c r="E215" s="193" t="s">
        <v>307</v>
      </c>
      <c r="F215" s="194" t="s">
        <v>308</v>
      </c>
      <c r="G215" s="195" t="s">
        <v>167</v>
      </c>
      <c r="H215" s="196">
        <v>644</v>
      </c>
      <c r="I215" s="197"/>
      <c r="J215" s="198">
        <f>ROUND(I215*H215,2)</f>
        <v>0</v>
      </c>
      <c r="K215" s="194" t="s">
        <v>168</v>
      </c>
      <c r="L215" s="60"/>
      <c r="M215" s="199" t="s">
        <v>21</v>
      </c>
      <c r="N215" s="200" t="s">
        <v>43</v>
      </c>
      <c r="O215" s="41"/>
      <c r="P215" s="201">
        <f>O215*H215</f>
        <v>0</v>
      </c>
      <c r="Q215" s="201">
        <v>0</v>
      </c>
      <c r="R215" s="201">
        <f>Q215*H215</f>
        <v>0</v>
      </c>
      <c r="S215" s="201">
        <v>0</v>
      </c>
      <c r="T215" s="202">
        <f>S215*H215</f>
        <v>0</v>
      </c>
      <c r="AR215" s="23" t="s">
        <v>169</v>
      </c>
      <c r="AT215" s="23" t="s">
        <v>164</v>
      </c>
      <c r="AU215" s="23" t="s">
        <v>82</v>
      </c>
      <c r="AY215" s="23" t="s">
        <v>162</v>
      </c>
      <c r="BE215" s="203">
        <f>IF(N215="základní",J215,0)</f>
        <v>0</v>
      </c>
      <c r="BF215" s="203">
        <f>IF(N215="snížená",J215,0)</f>
        <v>0</v>
      </c>
      <c r="BG215" s="203">
        <f>IF(N215="zákl. přenesená",J215,0)</f>
        <v>0</v>
      </c>
      <c r="BH215" s="203">
        <f>IF(N215="sníž. přenesená",J215,0)</f>
        <v>0</v>
      </c>
      <c r="BI215" s="203">
        <f>IF(N215="nulová",J215,0)</f>
        <v>0</v>
      </c>
      <c r="BJ215" s="23" t="s">
        <v>80</v>
      </c>
      <c r="BK215" s="203">
        <f>ROUND(I215*H215,2)</f>
        <v>0</v>
      </c>
      <c r="BL215" s="23" t="s">
        <v>169</v>
      </c>
      <c r="BM215" s="23" t="s">
        <v>688</v>
      </c>
    </row>
    <row r="216" spans="2:65" s="1" customFormat="1" ht="229.5">
      <c r="B216" s="40"/>
      <c r="C216" s="62"/>
      <c r="D216" s="204" t="s">
        <v>171</v>
      </c>
      <c r="E216" s="62"/>
      <c r="F216" s="205" t="s">
        <v>303</v>
      </c>
      <c r="G216" s="62"/>
      <c r="H216" s="62"/>
      <c r="I216" s="162"/>
      <c r="J216" s="62"/>
      <c r="K216" s="62"/>
      <c r="L216" s="60"/>
      <c r="M216" s="206"/>
      <c r="N216" s="41"/>
      <c r="O216" s="41"/>
      <c r="P216" s="41"/>
      <c r="Q216" s="41"/>
      <c r="R216" s="41"/>
      <c r="S216" s="41"/>
      <c r="T216" s="77"/>
      <c r="AT216" s="23" t="s">
        <v>171</v>
      </c>
      <c r="AU216" s="23" t="s">
        <v>82</v>
      </c>
    </row>
    <row r="217" spans="2:65" s="11" customFormat="1">
      <c r="B217" s="207"/>
      <c r="C217" s="208"/>
      <c r="D217" s="204" t="s">
        <v>173</v>
      </c>
      <c r="E217" s="209" t="s">
        <v>21</v>
      </c>
      <c r="F217" s="210" t="s">
        <v>654</v>
      </c>
      <c r="G217" s="208"/>
      <c r="H217" s="211" t="s">
        <v>21</v>
      </c>
      <c r="I217" s="212"/>
      <c r="J217" s="208"/>
      <c r="K217" s="208"/>
      <c r="L217" s="213"/>
      <c r="M217" s="214"/>
      <c r="N217" s="215"/>
      <c r="O217" s="215"/>
      <c r="P217" s="215"/>
      <c r="Q217" s="215"/>
      <c r="R217" s="215"/>
      <c r="S217" s="215"/>
      <c r="T217" s="216"/>
      <c r="AT217" s="217" t="s">
        <v>173</v>
      </c>
      <c r="AU217" s="217" t="s">
        <v>82</v>
      </c>
      <c r="AV217" s="11" t="s">
        <v>80</v>
      </c>
      <c r="AW217" s="11" t="s">
        <v>36</v>
      </c>
      <c r="AX217" s="11" t="s">
        <v>72</v>
      </c>
      <c r="AY217" s="217" t="s">
        <v>162</v>
      </c>
    </row>
    <row r="218" spans="2:65" s="11" customFormat="1">
      <c r="B218" s="207"/>
      <c r="C218" s="208"/>
      <c r="D218" s="204" t="s">
        <v>173</v>
      </c>
      <c r="E218" s="209" t="s">
        <v>21</v>
      </c>
      <c r="F218" s="210" t="s">
        <v>310</v>
      </c>
      <c r="G218" s="208"/>
      <c r="H218" s="211" t="s">
        <v>21</v>
      </c>
      <c r="I218" s="212"/>
      <c r="J218" s="208"/>
      <c r="K218" s="208"/>
      <c r="L218" s="213"/>
      <c r="M218" s="214"/>
      <c r="N218" s="215"/>
      <c r="O218" s="215"/>
      <c r="P218" s="215"/>
      <c r="Q218" s="215"/>
      <c r="R218" s="215"/>
      <c r="S218" s="215"/>
      <c r="T218" s="216"/>
      <c r="AT218" s="217" t="s">
        <v>173</v>
      </c>
      <c r="AU218" s="217" t="s">
        <v>82</v>
      </c>
      <c r="AV218" s="11" t="s">
        <v>80</v>
      </c>
      <c r="AW218" s="11" t="s">
        <v>36</v>
      </c>
      <c r="AX218" s="11" t="s">
        <v>72</v>
      </c>
      <c r="AY218" s="217" t="s">
        <v>162</v>
      </c>
    </row>
    <row r="219" spans="2:65" s="12" customFormat="1">
      <c r="B219" s="218"/>
      <c r="C219" s="219"/>
      <c r="D219" s="204" t="s">
        <v>173</v>
      </c>
      <c r="E219" s="220" t="s">
        <v>21</v>
      </c>
      <c r="F219" s="221" t="s">
        <v>689</v>
      </c>
      <c r="G219" s="219"/>
      <c r="H219" s="222">
        <v>322</v>
      </c>
      <c r="I219" s="223"/>
      <c r="J219" s="219"/>
      <c r="K219" s="219"/>
      <c r="L219" s="224"/>
      <c r="M219" s="225"/>
      <c r="N219" s="226"/>
      <c r="O219" s="226"/>
      <c r="P219" s="226"/>
      <c r="Q219" s="226"/>
      <c r="R219" s="226"/>
      <c r="S219" s="226"/>
      <c r="T219" s="227"/>
      <c r="AT219" s="228" t="s">
        <v>173</v>
      </c>
      <c r="AU219" s="228" t="s">
        <v>82</v>
      </c>
      <c r="AV219" s="12" t="s">
        <v>82</v>
      </c>
      <c r="AW219" s="12" t="s">
        <v>36</v>
      </c>
      <c r="AX219" s="12" t="s">
        <v>72</v>
      </c>
      <c r="AY219" s="228" t="s">
        <v>162</v>
      </c>
    </row>
    <row r="220" spans="2:65" s="11" customFormat="1">
      <c r="B220" s="207"/>
      <c r="C220" s="208"/>
      <c r="D220" s="204" t="s">
        <v>173</v>
      </c>
      <c r="E220" s="209" t="s">
        <v>21</v>
      </c>
      <c r="F220" s="210" t="s">
        <v>312</v>
      </c>
      <c r="G220" s="208"/>
      <c r="H220" s="211" t="s">
        <v>21</v>
      </c>
      <c r="I220" s="212"/>
      <c r="J220" s="208"/>
      <c r="K220" s="208"/>
      <c r="L220" s="213"/>
      <c r="M220" s="214"/>
      <c r="N220" s="215"/>
      <c r="O220" s="215"/>
      <c r="P220" s="215"/>
      <c r="Q220" s="215"/>
      <c r="R220" s="215"/>
      <c r="S220" s="215"/>
      <c r="T220" s="216"/>
      <c r="AT220" s="217" t="s">
        <v>173</v>
      </c>
      <c r="AU220" s="217" t="s">
        <v>82</v>
      </c>
      <c r="AV220" s="11" t="s">
        <v>80</v>
      </c>
      <c r="AW220" s="11" t="s">
        <v>36</v>
      </c>
      <c r="AX220" s="11" t="s">
        <v>72</v>
      </c>
      <c r="AY220" s="217" t="s">
        <v>162</v>
      </c>
    </row>
    <row r="221" spans="2:65" s="12" customFormat="1">
      <c r="B221" s="218"/>
      <c r="C221" s="219"/>
      <c r="D221" s="204" t="s">
        <v>173</v>
      </c>
      <c r="E221" s="220" t="s">
        <v>21</v>
      </c>
      <c r="F221" s="221" t="s">
        <v>647</v>
      </c>
      <c r="G221" s="219"/>
      <c r="H221" s="222">
        <v>71</v>
      </c>
      <c r="I221" s="223"/>
      <c r="J221" s="219"/>
      <c r="K221" s="219"/>
      <c r="L221" s="224"/>
      <c r="M221" s="225"/>
      <c r="N221" s="226"/>
      <c r="O221" s="226"/>
      <c r="P221" s="226"/>
      <c r="Q221" s="226"/>
      <c r="R221" s="226"/>
      <c r="S221" s="226"/>
      <c r="T221" s="227"/>
      <c r="AT221" s="228" t="s">
        <v>173</v>
      </c>
      <c r="AU221" s="228" t="s">
        <v>82</v>
      </c>
      <c r="AV221" s="12" t="s">
        <v>82</v>
      </c>
      <c r="AW221" s="12" t="s">
        <v>36</v>
      </c>
      <c r="AX221" s="12" t="s">
        <v>72</v>
      </c>
      <c r="AY221" s="228" t="s">
        <v>162</v>
      </c>
    </row>
    <row r="222" spans="2:65" s="11" customFormat="1">
      <c r="B222" s="207"/>
      <c r="C222" s="208"/>
      <c r="D222" s="204" t="s">
        <v>173</v>
      </c>
      <c r="E222" s="209" t="s">
        <v>21</v>
      </c>
      <c r="F222" s="210" t="s">
        <v>314</v>
      </c>
      <c r="G222" s="208"/>
      <c r="H222" s="211" t="s">
        <v>21</v>
      </c>
      <c r="I222" s="212"/>
      <c r="J222" s="208"/>
      <c r="K222" s="208"/>
      <c r="L222" s="213"/>
      <c r="M222" s="214"/>
      <c r="N222" s="215"/>
      <c r="O222" s="215"/>
      <c r="P222" s="215"/>
      <c r="Q222" s="215"/>
      <c r="R222" s="215"/>
      <c r="S222" s="215"/>
      <c r="T222" s="216"/>
      <c r="AT222" s="217" t="s">
        <v>173</v>
      </c>
      <c r="AU222" s="217" t="s">
        <v>82</v>
      </c>
      <c r="AV222" s="11" t="s">
        <v>80</v>
      </c>
      <c r="AW222" s="11" t="s">
        <v>36</v>
      </c>
      <c r="AX222" s="11" t="s">
        <v>72</v>
      </c>
      <c r="AY222" s="217" t="s">
        <v>162</v>
      </c>
    </row>
    <row r="223" spans="2:65" s="12" customFormat="1">
      <c r="B223" s="218"/>
      <c r="C223" s="219"/>
      <c r="D223" s="204" t="s">
        <v>173</v>
      </c>
      <c r="E223" s="220" t="s">
        <v>21</v>
      </c>
      <c r="F223" s="221" t="s">
        <v>690</v>
      </c>
      <c r="G223" s="219"/>
      <c r="H223" s="222">
        <v>251</v>
      </c>
      <c r="I223" s="223"/>
      <c r="J223" s="219"/>
      <c r="K223" s="219"/>
      <c r="L223" s="224"/>
      <c r="M223" s="225"/>
      <c r="N223" s="226"/>
      <c r="O223" s="226"/>
      <c r="P223" s="226"/>
      <c r="Q223" s="226"/>
      <c r="R223" s="226"/>
      <c r="S223" s="226"/>
      <c r="T223" s="227"/>
      <c r="AT223" s="228" t="s">
        <v>173</v>
      </c>
      <c r="AU223" s="228" t="s">
        <v>82</v>
      </c>
      <c r="AV223" s="12" t="s">
        <v>82</v>
      </c>
      <c r="AW223" s="12" t="s">
        <v>36</v>
      </c>
      <c r="AX223" s="12" t="s">
        <v>72</v>
      </c>
      <c r="AY223" s="228" t="s">
        <v>162</v>
      </c>
    </row>
    <row r="224" spans="2:65" s="13" customFormat="1">
      <c r="B224" s="229"/>
      <c r="C224" s="230"/>
      <c r="D224" s="231" t="s">
        <v>173</v>
      </c>
      <c r="E224" s="232" t="s">
        <v>21</v>
      </c>
      <c r="F224" s="233" t="s">
        <v>177</v>
      </c>
      <c r="G224" s="230"/>
      <c r="H224" s="234">
        <v>644</v>
      </c>
      <c r="I224" s="235"/>
      <c r="J224" s="230"/>
      <c r="K224" s="230"/>
      <c r="L224" s="236"/>
      <c r="M224" s="237"/>
      <c r="N224" s="238"/>
      <c r="O224" s="238"/>
      <c r="P224" s="238"/>
      <c r="Q224" s="238"/>
      <c r="R224" s="238"/>
      <c r="S224" s="238"/>
      <c r="T224" s="239"/>
      <c r="AT224" s="240" t="s">
        <v>173</v>
      </c>
      <c r="AU224" s="240" t="s">
        <v>82</v>
      </c>
      <c r="AV224" s="13" t="s">
        <v>169</v>
      </c>
      <c r="AW224" s="13" t="s">
        <v>36</v>
      </c>
      <c r="AX224" s="13" t="s">
        <v>80</v>
      </c>
      <c r="AY224" s="240" t="s">
        <v>162</v>
      </c>
    </row>
    <row r="225" spans="2:65" s="1" customFormat="1" ht="40.15" customHeight="1">
      <c r="B225" s="40"/>
      <c r="C225" s="192" t="s">
        <v>316</v>
      </c>
      <c r="D225" s="192" t="s">
        <v>164</v>
      </c>
      <c r="E225" s="193" t="s">
        <v>317</v>
      </c>
      <c r="F225" s="194" t="s">
        <v>318</v>
      </c>
      <c r="G225" s="195" t="s">
        <v>167</v>
      </c>
      <c r="H225" s="196">
        <v>23.92</v>
      </c>
      <c r="I225" s="197"/>
      <c r="J225" s="198">
        <f>ROUND(I225*H225,2)</f>
        <v>0</v>
      </c>
      <c r="K225" s="194" t="s">
        <v>168</v>
      </c>
      <c r="L225" s="60"/>
      <c r="M225" s="199" t="s">
        <v>21</v>
      </c>
      <c r="N225" s="200" t="s">
        <v>43</v>
      </c>
      <c r="O225" s="41"/>
      <c r="P225" s="201">
        <f>O225*H225</f>
        <v>0</v>
      </c>
      <c r="Q225" s="201">
        <v>0</v>
      </c>
      <c r="R225" s="201">
        <f>Q225*H225</f>
        <v>0</v>
      </c>
      <c r="S225" s="201">
        <v>0</v>
      </c>
      <c r="T225" s="202">
        <f>S225*H225</f>
        <v>0</v>
      </c>
      <c r="AR225" s="23" t="s">
        <v>169</v>
      </c>
      <c r="AT225" s="23" t="s">
        <v>164</v>
      </c>
      <c r="AU225" s="23" t="s">
        <v>82</v>
      </c>
      <c r="AY225" s="23" t="s">
        <v>162</v>
      </c>
      <c r="BE225" s="203">
        <f>IF(N225="základní",J225,0)</f>
        <v>0</v>
      </c>
      <c r="BF225" s="203">
        <f>IF(N225="snížená",J225,0)</f>
        <v>0</v>
      </c>
      <c r="BG225" s="203">
        <f>IF(N225="zákl. přenesená",J225,0)</f>
        <v>0</v>
      </c>
      <c r="BH225" s="203">
        <f>IF(N225="sníž. přenesená",J225,0)</f>
        <v>0</v>
      </c>
      <c r="BI225" s="203">
        <f>IF(N225="nulová",J225,0)</f>
        <v>0</v>
      </c>
      <c r="BJ225" s="23" t="s">
        <v>80</v>
      </c>
      <c r="BK225" s="203">
        <f>ROUND(I225*H225,2)</f>
        <v>0</v>
      </c>
      <c r="BL225" s="23" t="s">
        <v>169</v>
      </c>
      <c r="BM225" s="23" t="s">
        <v>691</v>
      </c>
    </row>
    <row r="226" spans="2:65" s="1" customFormat="1" ht="229.5">
      <c r="B226" s="40"/>
      <c r="C226" s="62"/>
      <c r="D226" s="204" t="s">
        <v>171</v>
      </c>
      <c r="E226" s="62"/>
      <c r="F226" s="205" t="s">
        <v>303</v>
      </c>
      <c r="G226" s="62"/>
      <c r="H226" s="62"/>
      <c r="I226" s="162"/>
      <c r="J226" s="62"/>
      <c r="K226" s="62"/>
      <c r="L226" s="60"/>
      <c r="M226" s="206"/>
      <c r="N226" s="41"/>
      <c r="O226" s="41"/>
      <c r="P226" s="41"/>
      <c r="Q226" s="41"/>
      <c r="R226" s="41"/>
      <c r="S226" s="41"/>
      <c r="T226" s="77"/>
      <c r="AT226" s="23" t="s">
        <v>171</v>
      </c>
      <c r="AU226" s="23" t="s">
        <v>82</v>
      </c>
    </row>
    <row r="227" spans="2:65" s="11" customFormat="1">
      <c r="B227" s="207"/>
      <c r="C227" s="208"/>
      <c r="D227" s="204" t="s">
        <v>173</v>
      </c>
      <c r="E227" s="209" t="s">
        <v>21</v>
      </c>
      <c r="F227" s="210" t="s">
        <v>654</v>
      </c>
      <c r="G227" s="208"/>
      <c r="H227" s="211" t="s">
        <v>21</v>
      </c>
      <c r="I227" s="212"/>
      <c r="J227" s="208"/>
      <c r="K227" s="208"/>
      <c r="L227" s="213"/>
      <c r="M227" s="214"/>
      <c r="N227" s="215"/>
      <c r="O227" s="215"/>
      <c r="P227" s="215"/>
      <c r="Q227" s="215"/>
      <c r="R227" s="215"/>
      <c r="S227" s="215"/>
      <c r="T227" s="216"/>
      <c r="AT227" s="217" t="s">
        <v>173</v>
      </c>
      <c r="AU227" s="217" t="s">
        <v>82</v>
      </c>
      <c r="AV227" s="11" t="s">
        <v>80</v>
      </c>
      <c r="AW227" s="11" t="s">
        <v>36</v>
      </c>
      <c r="AX227" s="11" t="s">
        <v>72</v>
      </c>
      <c r="AY227" s="217" t="s">
        <v>162</v>
      </c>
    </row>
    <row r="228" spans="2:65" s="11" customFormat="1">
      <c r="B228" s="207"/>
      <c r="C228" s="208"/>
      <c r="D228" s="204" t="s">
        <v>173</v>
      </c>
      <c r="E228" s="209" t="s">
        <v>21</v>
      </c>
      <c r="F228" s="210" t="s">
        <v>320</v>
      </c>
      <c r="G228" s="208"/>
      <c r="H228" s="211" t="s">
        <v>21</v>
      </c>
      <c r="I228" s="212"/>
      <c r="J228" s="208"/>
      <c r="K228" s="208"/>
      <c r="L228" s="213"/>
      <c r="M228" s="214"/>
      <c r="N228" s="215"/>
      <c r="O228" s="215"/>
      <c r="P228" s="215"/>
      <c r="Q228" s="215"/>
      <c r="R228" s="215"/>
      <c r="S228" s="215"/>
      <c r="T228" s="216"/>
      <c r="AT228" s="217" t="s">
        <v>173</v>
      </c>
      <c r="AU228" s="217" t="s">
        <v>82</v>
      </c>
      <c r="AV228" s="11" t="s">
        <v>80</v>
      </c>
      <c r="AW228" s="11" t="s">
        <v>36</v>
      </c>
      <c r="AX228" s="11" t="s">
        <v>72</v>
      </c>
      <c r="AY228" s="217" t="s">
        <v>162</v>
      </c>
    </row>
    <row r="229" spans="2:65" s="12" customFormat="1">
      <c r="B229" s="218"/>
      <c r="C229" s="219"/>
      <c r="D229" s="204" t="s">
        <v>173</v>
      </c>
      <c r="E229" s="220" t="s">
        <v>21</v>
      </c>
      <c r="F229" s="221" t="s">
        <v>685</v>
      </c>
      <c r="G229" s="219"/>
      <c r="H229" s="222">
        <v>11.96</v>
      </c>
      <c r="I229" s="223"/>
      <c r="J229" s="219"/>
      <c r="K229" s="219"/>
      <c r="L229" s="224"/>
      <c r="M229" s="225"/>
      <c r="N229" s="226"/>
      <c r="O229" s="226"/>
      <c r="P229" s="226"/>
      <c r="Q229" s="226"/>
      <c r="R229" s="226"/>
      <c r="S229" s="226"/>
      <c r="T229" s="227"/>
      <c r="AT229" s="228" t="s">
        <v>173</v>
      </c>
      <c r="AU229" s="228" t="s">
        <v>82</v>
      </c>
      <c r="AV229" s="12" t="s">
        <v>82</v>
      </c>
      <c r="AW229" s="12" t="s">
        <v>36</v>
      </c>
      <c r="AX229" s="12" t="s">
        <v>72</v>
      </c>
      <c r="AY229" s="228" t="s">
        <v>162</v>
      </c>
    </row>
    <row r="230" spans="2:65" s="11" customFormat="1">
      <c r="B230" s="207"/>
      <c r="C230" s="208"/>
      <c r="D230" s="204" t="s">
        <v>173</v>
      </c>
      <c r="E230" s="209" t="s">
        <v>21</v>
      </c>
      <c r="F230" s="210" t="s">
        <v>322</v>
      </c>
      <c r="G230" s="208"/>
      <c r="H230" s="211" t="s">
        <v>21</v>
      </c>
      <c r="I230" s="212"/>
      <c r="J230" s="208"/>
      <c r="K230" s="208"/>
      <c r="L230" s="213"/>
      <c r="M230" s="214"/>
      <c r="N230" s="215"/>
      <c r="O230" s="215"/>
      <c r="P230" s="215"/>
      <c r="Q230" s="215"/>
      <c r="R230" s="215"/>
      <c r="S230" s="215"/>
      <c r="T230" s="216"/>
      <c r="AT230" s="217" t="s">
        <v>173</v>
      </c>
      <c r="AU230" s="217" t="s">
        <v>82</v>
      </c>
      <c r="AV230" s="11" t="s">
        <v>80</v>
      </c>
      <c r="AW230" s="11" t="s">
        <v>36</v>
      </c>
      <c r="AX230" s="11" t="s">
        <v>72</v>
      </c>
      <c r="AY230" s="217" t="s">
        <v>162</v>
      </c>
    </row>
    <row r="231" spans="2:65" s="12" customFormat="1">
      <c r="B231" s="218"/>
      <c r="C231" s="219"/>
      <c r="D231" s="204" t="s">
        <v>173</v>
      </c>
      <c r="E231" s="220" t="s">
        <v>21</v>
      </c>
      <c r="F231" s="221" t="s">
        <v>685</v>
      </c>
      <c r="G231" s="219"/>
      <c r="H231" s="222">
        <v>11.96</v>
      </c>
      <c r="I231" s="223"/>
      <c r="J231" s="219"/>
      <c r="K231" s="219"/>
      <c r="L231" s="224"/>
      <c r="M231" s="225"/>
      <c r="N231" s="226"/>
      <c r="O231" s="226"/>
      <c r="P231" s="226"/>
      <c r="Q231" s="226"/>
      <c r="R231" s="226"/>
      <c r="S231" s="226"/>
      <c r="T231" s="227"/>
      <c r="AT231" s="228" t="s">
        <v>173</v>
      </c>
      <c r="AU231" s="228" t="s">
        <v>82</v>
      </c>
      <c r="AV231" s="12" t="s">
        <v>82</v>
      </c>
      <c r="AW231" s="12" t="s">
        <v>36</v>
      </c>
      <c r="AX231" s="12" t="s">
        <v>72</v>
      </c>
      <c r="AY231" s="228" t="s">
        <v>162</v>
      </c>
    </row>
    <row r="232" spans="2:65" s="13" customFormat="1">
      <c r="B232" s="229"/>
      <c r="C232" s="230"/>
      <c r="D232" s="231" t="s">
        <v>173</v>
      </c>
      <c r="E232" s="232" t="s">
        <v>21</v>
      </c>
      <c r="F232" s="233" t="s">
        <v>177</v>
      </c>
      <c r="G232" s="230"/>
      <c r="H232" s="234">
        <v>23.92</v>
      </c>
      <c r="I232" s="235"/>
      <c r="J232" s="230"/>
      <c r="K232" s="230"/>
      <c r="L232" s="236"/>
      <c r="M232" s="237"/>
      <c r="N232" s="238"/>
      <c r="O232" s="238"/>
      <c r="P232" s="238"/>
      <c r="Q232" s="238"/>
      <c r="R232" s="238"/>
      <c r="S232" s="238"/>
      <c r="T232" s="239"/>
      <c r="AT232" s="240" t="s">
        <v>173</v>
      </c>
      <c r="AU232" s="240" t="s">
        <v>82</v>
      </c>
      <c r="AV232" s="13" t="s">
        <v>169</v>
      </c>
      <c r="AW232" s="13" t="s">
        <v>36</v>
      </c>
      <c r="AX232" s="13" t="s">
        <v>80</v>
      </c>
      <c r="AY232" s="240" t="s">
        <v>162</v>
      </c>
    </row>
    <row r="233" spans="2:65" s="1" customFormat="1" ht="20.45" customHeight="1">
      <c r="B233" s="40"/>
      <c r="C233" s="192" t="s">
        <v>323</v>
      </c>
      <c r="D233" s="192" t="s">
        <v>164</v>
      </c>
      <c r="E233" s="193" t="s">
        <v>324</v>
      </c>
      <c r="F233" s="194" t="s">
        <v>325</v>
      </c>
      <c r="G233" s="195" t="s">
        <v>167</v>
      </c>
      <c r="H233" s="196">
        <v>147</v>
      </c>
      <c r="I233" s="197"/>
      <c r="J233" s="198">
        <f>ROUND(I233*H233,2)</f>
        <v>0</v>
      </c>
      <c r="K233" s="194" t="s">
        <v>168</v>
      </c>
      <c r="L233" s="60"/>
      <c r="M233" s="199" t="s">
        <v>21</v>
      </c>
      <c r="N233" s="200" t="s">
        <v>43</v>
      </c>
      <c r="O233" s="41"/>
      <c r="P233" s="201">
        <f>O233*H233</f>
        <v>0</v>
      </c>
      <c r="Q233" s="201">
        <v>0</v>
      </c>
      <c r="R233" s="201">
        <f>Q233*H233</f>
        <v>0</v>
      </c>
      <c r="S233" s="201">
        <v>0</v>
      </c>
      <c r="T233" s="202">
        <f>S233*H233</f>
        <v>0</v>
      </c>
      <c r="AR233" s="23" t="s">
        <v>169</v>
      </c>
      <c r="AT233" s="23" t="s">
        <v>164</v>
      </c>
      <c r="AU233" s="23" t="s">
        <v>82</v>
      </c>
      <c r="AY233" s="23" t="s">
        <v>162</v>
      </c>
      <c r="BE233" s="203">
        <f>IF(N233="základní",J233,0)</f>
        <v>0</v>
      </c>
      <c r="BF233" s="203">
        <f>IF(N233="snížená",J233,0)</f>
        <v>0</v>
      </c>
      <c r="BG233" s="203">
        <f>IF(N233="zákl. přenesená",J233,0)</f>
        <v>0</v>
      </c>
      <c r="BH233" s="203">
        <f>IF(N233="sníž. přenesená",J233,0)</f>
        <v>0</v>
      </c>
      <c r="BI233" s="203">
        <f>IF(N233="nulová",J233,0)</f>
        <v>0</v>
      </c>
      <c r="BJ233" s="23" t="s">
        <v>80</v>
      </c>
      <c r="BK233" s="203">
        <f>ROUND(I233*H233,2)</f>
        <v>0</v>
      </c>
      <c r="BL233" s="23" t="s">
        <v>169</v>
      </c>
      <c r="BM233" s="23" t="s">
        <v>692</v>
      </c>
    </row>
    <row r="234" spans="2:65" s="1" customFormat="1" ht="54">
      <c r="B234" s="40"/>
      <c r="C234" s="62"/>
      <c r="D234" s="204" t="s">
        <v>171</v>
      </c>
      <c r="E234" s="62"/>
      <c r="F234" s="205" t="s">
        <v>327</v>
      </c>
      <c r="G234" s="62"/>
      <c r="H234" s="62"/>
      <c r="I234" s="162"/>
      <c r="J234" s="62"/>
      <c r="K234" s="62"/>
      <c r="L234" s="60"/>
      <c r="M234" s="206"/>
      <c r="N234" s="41"/>
      <c r="O234" s="41"/>
      <c r="P234" s="41"/>
      <c r="Q234" s="41"/>
      <c r="R234" s="41"/>
      <c r="S234" s="41"/>
      <c r="T234" s="77"/>
      <c r="AT234" s="23" t="s">
        <v>171</v>
      </c>
      <c r="AU234" s="23" t="s">
        <v>82</v>
      </c>
    </row>
    <row r="235" spans="2:65" s="11" customFormat="1">
      <c r="B235" s="207"/>
      <c r="C235" s="208"/>
      <c r="D235" s="204" t="s">
        <v>173</v>
      </c>
      <c r="E235" s="209" t="s">
        <v>21</v>
      </c>
      <c r="F235" s="210" t="s">
        <v>654</v>
      </c>
      <c r="G235" s="208"/>
      <c r="H235" s="211" t="s">
        <v>21</v>
      </c>
      <c r="I235" s="212"/>
      <c r="J235" s="208"/>
      <c r="K235" s="208"/>
      <c r="L235" s="213"/>
      <c r="M235" s="214"/>
      <c r="N235" s="215"/>
      <c r="O235" s="215"/>
      <c r="P235" s="215"/>
      <c r="Q235" s="215"/>
      <c r="R235" s="215"/>
      <c r="S235" s="215"/>
      <c r="T235" s="216"/>
      <c r="AT235" s="217" t="s">
        <v>173</v>
      </c>
      <c r="AU235" s="217" t="s">
        <v>82</v>
      </c>
      <c r="AV235" s="11" t="s">
        <v>80</v>
      </c>
      <c r="AW235" s="11" t="s">
        <v>36</v>
      </c>
      <c r="AX235" s="11" t="s">
        <v>72</v>
      </c>
      <c r="AY235" s="217" t="s">
        <v>162</v>
      </c>
    </row>
    <row r="236" spans="2:65" s="11" customFormat="1">
      <c r="B236" s="207"/>
      <c r="C236" s="208"/>
      <c r="D236" s="204" t="s">
        <v>173</v>
      </c>
      <c r="E236" s="209" t="s">
        <v>21</v>
      </c>
      <c r="F236" s="210" t="s">
        <v>328</v>
      </c>
      <c r="G236" s="208"/>
      <c r="H236" s="211" t="s">
        <v>21</v>
      </c>
      <c r="I236" s="212"/>
      <c r="J236" s="208"/>
      <c r="K236" s="208"/>
      <c r="L236" s="213"/>
      <c r="M236" s="214"/>
      <c r="N236" s="215"/>
      <c r="O236" s="215"/>
      <c r="P236" s="215"/>
      <c r="Q236" s="215"/>
      <c r="R236" s="215"/>
      <c r="S236" s="215"/>
      <c r="T236" s="216"/>
      <c r="AT236" s="217" t="s">
        <v>173</v>
      </c>
      <c r="AU236" s="217" t="s">
        <v>82</v>
      </c>
      <c r="AV236" s="11" t="s">
        <v>80</v>
      </c>
      <c r="AW236" s="11" t="s">
        <v>36</v>
      </c>
      <c r="AX236" s="11" t="s">
        <v>72</v>
      </c>
      <c r="AY236" s="217" t="s">
        <v>162</v>
      </c>
    </row>
    <row r="237" spans="2:65" s="11" customFormat="1">
      <c r="B237" s="207"/>
      <c r="C237" s="208"/>
      <c r="D237" s="204" t="s">
        <v>173</v>
      </c>
      <c r="E237" s="209" t="s">
        <v>21</v>
      </c>
      <c r="F237" s="210" t="s">
        <v>210</v>
      </c>
      <c r="G237" s="208"/>
      <c r="H237" s="211" t="s">
        <v>21</v>
      </c>
      <c r="I237" s="212"/>
      <c r="J237" s="208"/>
      <c r="K237" s="208"/>
      <c r="L237" s="213"/>
      <c r="M237" s="214"/>
      <c r="N237" s="215"/>
      <c r="O237" s="215"/>
      <c r="P237" s="215"/>
      <c r="Q237" s="215"/>
      <c r="R237" s="215"/>
      <c r="S237" s="215"/>
      <c r="T237" s="216"/>
      <c r="AT237" s="217" t="s">
        <v>173</v>
      </c>
      <c r="AU237" s="217" t="s">
        <v>82</v>
      </c>
      <c r="AV237" s="11" t="s">
        <v>80</v>
      </c>
      <c r="AW237" s="11" t="s">
        <v>36</v>
      </c>
      <c r="AX237" s="11" t="s">
        <v>72</v>
      </c>
      <c r="AY237" s="217" t="s">
        <v>162</v>
      </c>
    </row>
    <row r="238" spans="2:65" s="12" customFormat="1">
      <c r="B238" s="218"/>
      <c r="C238" s="219"/>
      <c r="D238" s="204" t="s">
        <v>173</v>
      </c>
      <c r="E238" s="220" t="s">
        <v>21</v>
      </c>
      <c r="F238" s="221" t="s">
        <v>687</v>
      </c>
      <c r="G238" s="219"/>
      <c r="H238" s="222">
        <v>73.5</v>
      </c>
      <c r="I238" s="223"/>
      <c r="J238" s="219"/>
      <c r="K238" s="219"/>
      <c r="L238" s="224"/>
      <c r="M238" s="225"/>
      <c r="N238" s="226"/>
      <c r="O238" s="226"/>
      <c r="P238" s="226"/>
      <c r="Q238" s="226"/>
      <c r="R238" s="226"/>
      <c r="S238" s="226"/>
      <c r="T238" s="227"/>
      <c r="AT238" s="228" t="s">
        <v>173</v>
      </c>
      <c r="AU238" s="228" t="s">
        <v>82</v>
      </c>
      <c r="AV238" s="12" t="s">
        <v>82</v>
      </c>
      <c r="AW238" s="12" t="s">
        <v>36</v>
      </c>
      <c r="AX238" s="12" t="s">
        <v>72</v>
      </c>
      <c r="AY238" s="228" t="s">
        <v>162</v>
      </c>
    </row>
    <row r="239" spans="2:65" s="11" customFormat="1">
      <c r="B239" s="207"/>
      <c r="C239" s="208"/>
      <c r="D239" s="204" t="s">
        <v>173</v>
      </c>
      <c r="E239" s="209" t="s">
        <v>21</v>
      </c>
      <c r="F239" s="210" t="s">
        <v>212</v>
      </c>
      <c r="G239" s="208"/>
      <c r="H239" s="211" t="s">
        <v>21</v>
      </c>
      <c r="I239" s="212"/>
      <c r="J239" s="208"/>
      <c r="K239" s="208"/>
      <c r="L239" s="213"/>
      <c r="M239" s="214"/>
      <c r="N239" s="215"/>
      <c r="O239" s="215"/>
      <c r="P239" s="215"/>
      <c r="Q239" s="215"/>
      <c r="R239" s="215"/>
      <c r="S239" s="215"/>
      <c r="T239" s="216"/>
      <c r="AT239" s="217" t="s">
        <v>173</v>
      </c>
      <c r="AU239" s="217" t="s">
        <v>82</v>
      </c>
      <c r="AV239" s="11" t="s">
        <v>80</v>
      </c>
      <c r="AW239" s="11" t="s">
        <v>36</v>
      </c>
      <c r="AX239" s="11" t="s">
        <v>72</v>
      </c>
      <c r="AY239" s="217" t="s">
        <v>162</v>
      </c>
    </row>
    <row r="240" spans="2:65" s="12" customFormat="1">
      <c r="B240" s="218"/>
      <c r="C240" s="219"/>
      <c r="D240" s="204" t="s">
        <v>173</v>
      </c>
      <c r="E240" s="220" t="s">
        <v>21</v>
      </c>
      <c r="F240" s="221" t="s">
        <v>687</v>
      </c>
      <c r="G240" s="219"/>
      <c r="H240" s="222">
        <v>73.5</v>
      </c>
      <c r="I240" s="223"/>
      <c r="J240" s="219"/>
      <c r="K240" s="219"/>
      <c r="L240" s="224"/>
      <c r="M240" s="225"/>
      <c r="N240" s="226"/>
      <c r="O240" s="226"/>
      <c r="P240" s="226"/>
      <c r="Q240" s="226"/>
      <c r="R240" s="226"/>
      <c r="S240" s="226"/>
      <c r="T240" s="227"/>
      <c r="AT240" s="228" t="s">
        <v>173</v>
      </c>
      <c r="AU240" s="228" t="s">
        <v>82</v>
      </c>
      <c r="AV240" s="12" t="s">
        <v>82</v>
      </c>
      <c r="AW240" s="12" t="s">
        <v>36</v>
      </c>
      <c r="AX240" s="12" t="s">
        <v>72</v>
      </c>
      <c r="AY240" s="228" t="s">
        <v>162</v>
      </c>
    </row>
    <row r="241" spans="2:65" s="13" customFormat="1">
      <c r="B241" s="229"/>
      <c r="C241" s="230"/>
      <c r="D241" s="231" t="s">
        <v>173</v>
      </c>
      <c r="E241" s="232" t="s">
        <v>21</v>
      </c>
      <c r="F241" s="233" t="s">
        <v>177</v>
      </c>
      <c r="G241" s="230"/>
      <c r="H241" s="234">
        <v>147</v>
      </c>
      <c r="I241" s="235"/>
      <c r="J241" s="230"/>
      <c r="K241" s="230"/>
      <c r="L241" s="236"/>
      <c r="M241" s="237"/>
      <c r="N241" s="238"/>
      <c r="O241" s="238"/>
      <c r="P241" s="238"/>
      <c r="Q241" s="238"/>
      <c r="R241" s="238"/>
      <c r="S241" s="238"/>
      <c r="T241" s="239"/>
      <c r="AT241" s="240" t="s">
        <v>173</v>
      </c>
      <c r="AU241" s="240" t="s">
        <v>82</v>
      </c>
      <c r="AV241" s="13" t="s">
        <v>169</v>
      </c>
      <c r="AW241" s="13" t="s">
        <v>36</v>
      </c>
      <c r="AX241" s="13" t="s">
        <v>80</v>
      </c>
      <c r="AY241" s="240" t="s">
        <v>162</v>
      </c>
    </row>
    <row r="242" spans="2:65" s="1" customFormat="1" ht="28.9" customHeight="1">
      <c r="B242" s="40"/>
      <c r="C242" s="192" t="s">
        <v>330</v>
      </c>
      <c r="D242" s="192" t="s">
        <v>164</v>
      </c>
      <c r="E242" s="193" t="s">
        <v>331</v>
      </c>
      <c r="F242" s="194" t="s">
        <v>332</v>
      </c>
      <c r="G242" s="195" t="s">
        <v>167</v>
      </c>
      <c r="H242" s="196">
        <v>73.5</v>
      </c>
      <c r="I242" s="197"/>
      <c r="J242" s="198">
        <f>ROUND(I242*H242,2)</f>
        <v>0</v>
      </c>
      <c r="K242" s="194" t="s">
        <v>168</v>
      </c>
      <c r="L242" s="60"/>
      <c r="M242" s="199" t="s">
        <v>21</v>
      </c>
      <c r="N242" s="200" t="s">
        <v>43</v>
      </c>
      <c r="O242" s="41"/>
      <c r="P242" s="201">
        <f>O242*H242</f>
        <v>0</v>
      </c>
      <c r="Q242" s="201">
        <v>0</v>
      </c>
      <c r="R242" s="201">
        <f>Q242*H242</f>
        <v>0</v>
      </c>
      <c r="S242" s="201">
        <v>0</v>
      </c>
      <c r="T242" s="202">
        <f>S242*H242</f>
        <v>0</v>
      </c>
      <c r="AR242" s="23" t="s">
        <v>169</v>
      </c>
      <c r="AT242" s="23" t="s">
        <v>164</v>
      </c>
      <c r="AU242" s="23" t="s">
        <v>82</v>
      </c>
      <c r="AY242" s="23" t="s">
        <v>162</v>
      </c>
      <c r="BE242" s="203">
        <f>IF(N242="základní",J242,0)</f>
        <v>0</v>
      </c>
      <c r="BF242" s="203">
        <f>IF(N242="snížená",J242,0)</f>
        <v>0</v>
      </c>
      <c r="BG242" s="203">
        <f>IF(N242="zákl. přenesená",J242,0)</f>
        <v>0</v>
      </c>
      <c r="BH242" s="203">
        <f>IF(N242="sníž. přenesená",J242,0)</f>
        <v>0</v>
      </c>
      <c r="BI242" s="203">
        <f>IF(N242="nulová",J242,0)</f>
        <v>0</v>
      </c>
      <c r="BJ242" s="23" t="s">
        <v>80</v>
      </c>
      <c r="BK242" s="203">
        <f>ROUND(I242*H242,2)</f>
        <v>0</v>
      </c>
      <c r="BL242" s="23" t="s">
        <v>169</v>
      </c>
      <c r="BM242" s="23" t="s">
        <v>693</v>
      </c>
    </row>
    <row r="243" spans="2:65" s="1" customFormat="1" ht="175.5">
      <c r="B243" s="40"/>
      <c r="C243" s="62"/>
      <c r="D243" s="204" t="s">
        <v>171</v>
      </c>
      <c r="E243" s="62"/>
      <c r="F243" s="205" t="s">
        <v>334</v>
      </c>
      <c r="G243" s="62"/>
      <c r="H243" s="62"/>
      <c r="I243" s="162"/>
      <c r="J243" s="62"/>
      <c r="K243" s="62"/>
      <c r="L243" s="60"/>
      <c r="M243" s="206"/>
      <c r="N243" s="41"/>
      <c r="O243" s="41"/>
      <c r="P243" s="41"/>
      <c r="Q243" s="41"/>
      <c r="R243" s="41"/>
      <c r="S243" s="41"/>
      <c r="T243" s="77"/>
      <c r="AT243" s="23" t="s">
        <v>171</v>
      </c>
      <c r="AU243" s="23" t="s">
        <v>82</v>
      </c>
    </row>
    <row r="244" spans="2:65" s="11" customFormat="1">
      <c r="B244" s="207"/>
      <c r="C244" s="208"/>
      <c r="D244" s="204" t="s">
        <v>173</v>
      </c>
      <c r="E244" s="209" t="s">
        <v>21</v>
      </c>
      <c r="F244" s="210" t="s">
        <v>654</v>
      </c>
      <c r="G244" s="208"/>
      <c r="H244" s="211" t="s">
        <v>21</v>
      </c>
      <c r="I244" s="212"/>
      <c r="J244" s="208"/>
      <c r="K244" s="208"/>
      <c r="L244" s="213"/>
      <c r="M244" s="214"/>
      <c r="N244" s="215"/>
      <c r="O244" s="215"/>
      <c r="P244" s="215"/>
      <c r="Q244" s="215"/>
      <c r="R244" s="215"/>
      <c r="S244" s="215"/>
      <c r="T244" s="216"/>
      <c r="AT244" s="217" t="s">
        <v>173</v>
      </c>
      <c r="AU244" s="217" t="s">
        <v>82</v>
      </c>
      <c r="AV244" s="11" t="s">
        <v>80</v>
      </c>
      <c r="AW244" s="11" t="s">
        <v>36</v>
      </c>
      <c r="AX244" s="11" t="s">
        <v>72</v>
      </c>
      <c r="AY244" s="217" t="s">
        <v>162</v>
      </c>
    </row>
    <row r="245" spans="2:65" s="11" customFormat="1">
      <c r="B245" s="207"/>
      <c r="C245" s="208"/>
      <c r="D245" s="204" t="s">
        <v>173</v>
      </c>
      <c r="E245" s="209" t="s">
        <v>21</v>
      </c>
      <c r="F245" s="210" t="s">
        <v>335</v>
      </c>
      <c r="G245" s="208"/>
      <c r="H245" s="211" t="s">
        <v>21</v>
      </c>
      <c r="I245" s="212"/>
      <c r="J245" s="208"/>
      <c r="K245" s="208"/>
      <c r="L245" s="213"/>
      <c r="M245" s="214"/>
      <c r="N245" s="215"/>
      <c r="O245" s="215"/>
      <c r="P245" s="215"/>
      <c r="Q245" s="215"/>
      <c r="R245" s="215"/>
      <c r="S245" s="215"/>
      <c r="T245" s="216"/>
      <c r="AT245" s="217" t="s">
        <v>173</v>
      </c>
      <c r="AU245" s="217" t="s">
        <v>82</v>
      </c>
      <c r="AV245" s="11" t="s">
        <v>80</v>
      </c>
      <c r="AW245" s="11" t="s">
        <v>36</v>
      </c>
      <c r="AX245" s="11" t="s">
        <v>72</v>
      </c>
      <c r="AY245" s="217" t="s">
        <v>162</v>
      </c>
    </row>
    <row r="246" spans="2:65" s="12" customFormat="1">
      <c r="B246" s="218"/>
      <c r="C246" s="219"/>
      <c r="D246" s="204" t="s">
        <v>173</v>
      </c>
      <c r="E246" s="220" t="s">
        <v>21</v>
      </c>
      <c r="F246" s="221" t="s">
        <v>687</v>
      </c>
      <c r="G246" s="219"/>
      <c r="H246" s="222">
        <v>73.5</v>
      </c>
      <c r="I246" s="223"/>
      <c r="J246" s="219"/>
      <c r="K246" s="219"/>
      <c r="L246" s="224"/>
      <c r="M246" s="225"/>
      <c r="N246" s="226"/>
      <c r="O246" s="226"/>
      <c r="P246" s="226"/>
      <c r="Q246" s="226"/>
      <c r="R246" s="226"/>
      <c r="S246" s="226"/>
      <c r="T246" s="227"/>
      <c r="AT246" s="228" t="s">
        <v>173</v>
      </c>
      <c r="AU246" s="228" t="s">
        <v>82</v>
      </c>
      <c r="AV246" s="12" t="s">
        <v>82</v>
      </c>
      <c r="AW246" s="12" t="s">
        <v>36</v>
      </c>
      <c r="AX246" s="12" t="s">
        <v>72</v>
      </c>
      <c r="AY246" s="228" t="s">
        <v>162</v>
      </c>
    </row>
    <row r="247" spans="2:65" s="13" customFormat="1">
      <c r="B247" s="229"/>
      <c r="C247" s="230"/>
      <c r="D247" s="231" t="s">
        <v>173</v>
      </c>
      <c r="E247" s="232" t="s">
        <v>21</v>
      </c>
      <c r="F247" s="233" t="s">
        <v>177</v>
      </c>
      <c r="G247" s="230"/>
      <c r="H247" s="234">
        <v>73.5</v>
      </c>
      <c r="I247" s="235"/>
      <c r="J247" s="230"/>
      <c r="K247" s="230"/>
      <c r="L247" s="236"/>
      <c r="M247" s="237"/>
      <c r="N247" s="238"/>
      <c r="O247" s="238"/>
      <c r="P247" s="238"/>
      <c r="Q247" s="238"/>
      <c r="R247" s="238"/>
      <c r="S247" s="238"/>
      <c r="T247" s="239"/>
      <c r="AT247" s="240" t="s">
        <v>173</v>
      </c>
      <c r="AU247" s="240" t="s">
        <v>82</v>
      </c>
      <c r="AV247" s="13" t="s">
        <v>169</v>
      </c>
      <c r="AW247" s="13" t="s">
        <v>36</v>
      </c>
      <c r="AX247" s="13" t="s">
        <v>80</v>
      </c>
      <c r="AY247" s="240" t="s">
        <v>162</v>
      </c>
    </row>
    <row r="248" spans="2:65" s="1" customFormat="1" ht="28.9" customHeight="1">
      <c r="B248" s="40"/>
      <c r="C248" s="192" t="s">
        <v>336</v>
      </c>
      <c r="D248" s="192" t="s">
        <v>164</v>
      </c>
      <c r="E248" s="193" t="s">
        <v>337</v>
      </c>
      <c r="F248" s="194" t="s">
        <v>338</v>
      </c>
      <c r="G248" s="195" t="s">
        <v>167</v>
      </c>
      <c r="H248" s="196">
        <v>322</v>
      </c>
      <c r="I248" s="197"/>
      <c r="J248" s="198">
        <f>ROUND(I248*H248,2)</f>
        <v>0</v>
      </c>
      <c r="K248" s="194" t="s">
        <v>168</v>
      </c>
      <c r="L248" s="60"/>
      <c r="M248" s="199" t="s">
        <v>21</v>
      </c>
      <c r="N248" s="200" t="s">
        <v>43</v>
      </c>
      <c r="O248" s="41"/>
      <c r="P248" s="201">
        <f>O248*H248</f>
        <v>0</v>
      </c>
      <c r="Q248" s="201">
        <v>0</v>
      </c>
      <c r="R248" s="201">
        <f>Q248*H248</f>
        <v>0</v>
      </c>
      <c r="S248" s="201">
        <v>0</v>
      </c>
      <c r="T248" s="202">
        <f>S248*H248</f>
        <v>0</v>
      </c>
      <c r="AR248" s="23" t="s">
        <v>169</v>
      </c>
      <c r="AT248" s="23" t="s">
        <v>164</v>
      </c>
      <c r="AU248" s="23" t="s">
        <v>82</v>
      </c>
      <c r="AY248" s="23" t="s">
        <v>162</v>
      </c>
      <c r="BE248" s="203">
        <f>IF(N248="základní",J248,0)</f>
        <v>0</v>
      </c>
      <c r="BF248" s="203">
        <f>IF(N248="snížená",J248,0)</f>
        <v>0</v>
      </c>
      <c r="BG248" s="203">
        <f>IF(N248="zákl. přenesená",J248,0)</f>
        <v>0</v>
      </c>
      <c r="BH248" s="203">
        <f>IF(N248="sníž. přenesená",J248,0)</f>
        <v>0</v>
      </c>
      <c r="BI248" s="203">
        <f>IF(N248="nulová",J248,0)</f>
        <v>0</v>
      </c>
      <c r="BJ248" s="23" t="s">
        <v>80</v>
      </c>
      <c r="BK248" s="203">
        <f>ROUND(I248*H248,2)</f>
        <v>0</v>
      </c>
      <c r="BL248" s="23" t="s">
        <v>169</v>
      </c>
      <c r="BM248" s="23" t="s">
        <v>694</v>
      </c>
    </row>
    <row r="249" spans="2:65" s="1" customFormat="1" ht="175.5">
      <c r="B249" s="40"/>
      <c r="C249" s="62"/>
      <c r="D249" s="204" t="s">
        <v>171</v>
      </c>
      <c r="E249" s="62"/>
      <c r="F249" s="205" t="s">
        <v>334</v>
      </c>
      <c r="G249" s="62"/>
      <c r="H249" s="62"/>
      <c r="I249" s="162"/>
      <c r="J249" s="62"/>
      <c r="K249" s="62"/>
      <c r="L249" s="60"/>
      <c r="M249" s="206"/>
      <c r="N249" s="41"/>
      <c r="O249" s="41"/>
      <c r="P249" s="41"/>
      <c r="Q249" s="41"/>
      <c r="R249" s="41"/>
      <c r="S249" s="41"/>
      <c r="T249" s="77"/>
      <c r="AT249" s="23" t="s">
        <v>171</v>
      </c>
      <c r="AU249" s="23" t="s">
        <v>82</v>
      </c>
    </row>
    <row r="250" spans="2:65" s="11" customFormat="1">
      <c r="B250" s="207"/>
      <c r="C250" s="208"/>
      <c r="D250" s="204" t="s">
        <v>173</v>
      </c>
      <c r="E250" s="209" t="s">
        <v>21</v>
      </c>
      <c r="F250" s="210" t="s">
        <v>654</v>
      </c>
      <c r="G250" s="208"/>
      <c r="H250" s="211" t="s">
        <v>21</v>
      </c>
      <c r="I250" s="212"/>
      <c r="J250" s="208"/>
      <c r="K250" s="208"/>
      <c r="L250" s="213"/>
      <c r="M250" s="214"/>
      <c r="N250" s="215"/>
      <c r="O250" s="215"/>
      <c r="P250" s="215"/>
      <c r="Q250" s="215"/>
      <c r="R250" s="215"/>
      <c r="S250" s="215"/>
      <c r="T250" s="216"/>
      <c r="AT250" s="217" t="s">
        <v>173</v>
      </c>
      <c r="AU250" s="217" t="s">
        <v>82</v>
      </c>
      <c r="AV250" s="11" t="s">
        <v>80</v>
      </c>
      <c r="AW250" s="11" t="s">
        <v>36</v>
      </c>
      <c r="AX250" s="11" t="s">
        <v>72</v>
      </c>
      <c r="AY250" s="217" t="s">
        <v>162</v>
      </c>
    </row>
    <row r="251" spans="2:65" s="11" customFormat="1">
      <c r="B251" s="207"/>
      <c r="C251" s="208"/>
      <c r="D251" s="204" t="s">
        <v>173</v>
      </c>
      <c r="E251" s="209" t="s">
        <v>21</v>
      </c>
      <c r="F251" s="210" t="s">
        <v>340</v>
      </c>
      <c r="G251" s="208"/>
      <c r="H251" s="211" t="s">
        <v>21</v>
      </c>
      <c r="I251" s="212"/>
      <c r="J251" s="208"/>
      <c r="K251" s="208"/>
      <c r="L251" s="213"/>
      <c r="M251" s="214"/>
      <c r="N251" s="215"/>
      <c r="O251" s="215"/>
      <c r="P251" s="215"/>
      <c r="Q251" s="215"/>
      <c r="R251" s="215"/>
      <c r="S251" s="215"/>
      <c r="T251" s="216"/>
      <c r="AT251" s="217" t="s">
        <v>173</v>
      </c>
      <c r="AU251" s="217" t="s">
        <v>82</v>
      </c>
      <c r="AV251" s="11" t="s">
        <v>80</v>
      </c>
      <c r="AW251" s="11" t="s">
        <v>36</v>
      </c>
      <c r="AX251" s="11" t="s">
        <v>72</v>
      </c>
      <c r="AY251" s="217" t="s">
        <v>162</v>
      </c>
    </row>
    <row r="252" spans="2:65" s="12" customFormat="1">
      <c r="B252" s="218"/>
      <c r="C252" s="219"/>
      <c r="D252" s="204" t="s">
        <v>173</v>
      </c>
      <c r="E252" s="220" t="s">
        <v>21</v>
      </c>
      <c r="F252" s="221" t="s">
        <v>647</v>
      </c>
      <c r="G252" s="219"/>
      <c r="H252" s="222">
        <v>71</v>
      </c>
      <c r="I252" s="223"/>
      <c r="J252" s="219"/>
      <c r="K252" s="219"/>
      <c r="L252" s="224"/>
      <c r="M252" s="225"/>
      <c r="N252" s="226"/>
      <c r="O252" s="226"/>
      <c r="P252" s="226"/>
      <c r="Q252" s="226"/>
      <c r="R252" s="226"/>
      <c r="S252" s="226"/>
      <c r="T252" s="227"/>
      <c r="AT252" s="228" t="s">
        <v>173</v>
      </c>
      <c r="AU252" s="228" t="s">
        <v>82</v>
      </c>
      <c r="AV252" s="12" t="s">
        <v>82</v>
      </c>
      <c r="AW252" s="12" t="s">
        <v>36</v>
      </c>
      <c r="AX252" s="12" t="s">
        <v>72</v>
      </c>
      <c r="AY252" s="228" t="s">
        <v>162</v>
      </c>
    </row>
    <row r="253" spans="2:65" s="11" customFormat="1">
      <c r="B253" s="207"/>
      <c r="C253" s="208"/>
      <c r="D253" s="204" t="s">
        <v>173</v>
      </c>
      <c r="E253" s="209" t="s">
        <v>21</v>
      </c>
      <c r="F253" s="210" t="s">
        <v>341</v>
      </c>
      <c r="G253" s="208"/>
      <c r="H253" s="211" t="s">
        <v>21</v>
      </c>
      <c r="I253" s="212"/>
      <c r="J253" s="208"/>
      <c r="K253" s="208"/>
      <c r="L253" s="213"/>
      <c r="M253" s="214"/>
      <c r="N253" s="215"/>
      <c r="O253" s="215"/>
      <c r="P253" s="215"/>
      <c r="Q253" s="215"/>
      <c r="R253" s="215"/>
      <c r="S253" s="215"/>
      <c r="T253" s="216"/>
      <c r="AT253" s="217" t="s">
        <v>173</v>
      </c>
      <c r="AU253" s="217" t="s">
        <v>82</v>
      </c>
      <c r="AV253" s="11" t="s">
        <v>80</v>
      </c>
      <c r="AW253" s="11" t="s">
        <v>36</v>
      </c>
      <c r="AX253" s="11" t="s">
        <v>72</v>
      </c>
      <c r="AY253" s="217" t="s">
        <v>162</v>
      </c>
    </row>
    <row r="254" spans="2:65" s="12" customFormat="1">
      <c r="B254" s="218"/>
      <c r="C254" s="219"/>
      <c r="D254" s="204" t="s">
        <v>173</v>
      </c>
      <c r="E254" s="220" t="s">
        <v>21</v>
      </c>
      <c r="F254" s="221" t="s">
        <v>695</v>
      </c>
      <c r="G254" s="219"/>
      <c r="H254" s="222">
        <v>251</v>
      </c>
      <c r="I254" s="223"/>
      <c r="J254" s="219"/>
      <c r="K254" s="219"/>
      <c r="L254" s="224"/>
      <c r="M254" s="225"/>
      <c r="N254" s="226"/>
      <c r="O254" s="226"/>
      <c r="P254" s="226"/>
      <c r="Q254" s="226"/>
      <c r="R254" s="226"/>
      <c r="S254" s="226"/>
      <c r="T254" s="227"/>
      <c r="AT254" s="228" t="s">
        <v>173</v>
      </c>
      <c r="AU254" s="228" t="s">
        <v>82</v>
      </c>
      <c r="AV254" s="12" t="s">
        <v>82</v>
      </c>
      <c r="AW254" s="12" t="s">
        <v>36</v>
      </c>
      <c r="AX254" s="12" t="s">
        <v>72</v>
      </c>
      <c r="AY254" s="228" t="s">
        <v>162</v>
      </c>
    </row>
    <row r="255" spans="2:65" s="13" customFormat="1">
      <c r="B255" s="229"/>
      <c r="C255" s="230"/>
      <c r="D255" s="231" t="s">
        <v>173</v>
      </c>
      <c r="E255" s="232" t="s">
        <v>21</v>
      </c>
      <c r="F255" s="233" t="s">
        <v>177</v>
      </c>
      <c r="G255" s="230"/>
      <c r="H255" s="234">
        <v>322</v>
      </c>
      <c r="I255" s="235"/>
      <c r="J255" s="230"/>
      <c r="K255" s="230"/>
      <c r="L255" s="236"/>
      <c r="M255" s="237"/>
      <c r="N255" s="238"/>
      <c r="O255" s="238"/>
      <c r="P255" s="238"/>
      <c r="Q255" s="238"/>
      <c r="R255" s="238"/>
      <c r="S255" s="238"/>
      <c r="T255" s="239"/>
      <c r="AT255" s="240" t="s">
        <v>173</v>
      </c>
      <c r="AU255" s="240" t="s">
        <v>82</v>
      </c>
      <c r="AV255" s="13" t="s">
        <v>169</v>
      </c>
      <c r="AW255" s="13" t="s">
        <v>36</v>
      </c>
      <c r="AX255" s="13" t="s">
        <v>80</v>
      </c>
      <c r="AY255" s="240" t="s">
        <v>162</v>
      </c>
    </row>
    <row r="256" spans="2:65" s="1" customFormat="1" ht="28.9" customHeight="1">
      <c r="B256" s="40"/>
      <c r="C256" s="192" t="s">
        <v>343</v>
      </c>
      <c r="D256" s="192" t="s">
        <v>164</v>
      </c>
      <c r="E256" s="193" t="s">
        <v>344</v>
      </c>
      <c r="F256" s="194" t="s">
        <v>345</v>
      </c>
      <c r="G256" s="195" t="s">
        <v>167</v>
      </c>
      <c r="H256" s="196">
        <v>11.96</v>
      </c>
      <c r="I256" s="197"/>
      <c r="J256" s="198">
        <f>ROUND(I256*H256,2)</f>
        <v>0</v>
      </c>
      <c r="K256" s="194" t="s">
        <v>168</v>
      </c>
      <c r="L256" s="60"/>
      <c r="M256" s="199" t="s">
        <v>21</v>
      </c>
      <c r="N256" s="200" t="s">
        <v>43</v>
      </c>
      <c r="O256" s="41"/>
      <c r="P256" s="201">
        <f>O256*H256</f>
        <v>0</v>
      </c>
      <c r="Q256" s="201">
        <v>0</v>
      </c>
      <c r="R256" s="201">
        <f>Q256*H256</f>
        <v>0</v>
      </c>
      <c r="S256" s="201">
        <v>0</v>
      </c>
      <c r="T256" s="202">
        <f>S256*H256</f>
        <v>0</v>
      </c>
      <c r="AR256" s="23" t="s">
        <v>169</v>
      </c>
      <c r="AT256" s="23" t="s">
        <v>164</v>
      </c>
      <c r="AU256" s="23" t="s">
        <v>82</v>
      </c>
      <c r="AY256" s="23" t="s">
        <v>162</v>
      </c>
      <c r="BE256" s="203">
        <f>IF(N256="základní",J256,0)</f>
        <v>0</v>
      </c>
      <c r="BF256" s="203">
        <f>IF(N256="snížená",J256,0)</f>
        <v>0</v>
      </c>
      <c r="BG256" s="203">
        <f>IF(N256="zákl. přenesená",J256,0)</f>
        <v>0</v>
      </c>
      <c r="BH256" s="203">
        <f>IF(N256="sníž. přenesená",J256,0)</f>
        <v>0</v>
      </c>
      <c r="BI256" s="203">
        <f>IF(N256="nulová",J256,0)</f>
        <v>0</v>
      </c>
      <c r="BJ256" s="23" t="s">
        <v>80</v>
      </c>
      <c r="BK256" s="203">
        <f>ROUND(I256*H256,2)</f>
        <v>0</v>
      </c>
      <c r="BL256" s="23" t="s">
        <v>169</v>
      </c>
      <c r="BM256" s="23" t="s">
        <v>696</v>
      </c>
    </row>
    <row r="257" spans="2:65" s="1" customFormat="1" ht="175.5">
      <c r="B257" s="40"/>
      <c r="C257" s="62"/>
      <c r="D257" s="204" t="s">
        <v>171</v>
      </c>
      <c r="E257" s="62"/>
      <c r="F257" s="205" t="s">
        <v>334</v>
      </c>
      <c r="G257" s="62"/>
      <c r="H257" s="62"/>
      <c r="I257" s="162"/>
      <c r="J257" s="62"/>
      <c r="K257" s="62"/>
      <c r="L257" s="60"/>
      <c r="M257" s="206"/>
      <c r="N257" s="41"/>
      <c r="O257" s="41"/>
      <c r="P257" s="41"/>
      <c r="Q257" s="41"/>
      <c r="R257" s="41"/>
      <c r="S257" s="41"/>
      <c r="T257" s="77"/>
      <c r="AT257" s="23" t="s">
        <v>171</v>
      </c>
      <c r="AU257" s="23" t="s">
        <v>82</v>
      </c>
    </row>
    <row r="258" spans="2:65" s="11" customFormat="1">
      <c r="B258" s="207"/>
      <c r="C258" s="208"/>
      <c r="D258" s="204" t="s">
        <v>173</v>
      </c>
      <c r="E258" s="209" t="s">
        <v>21</v>
      </c>
      <c r="F258" s="210" t="s">
        <v>654</v>
      </c>
      <c r="G258" s="208"/>
      <c r="H258" s="211" t="s">
        <v>21</v>
      </c>
      <c r="I258" s="212"/>
      <c r="J258" s="208"/>
      <c r="K258" s="208"/>
      <c r="L258" s="213"/>
      <c r="M258" s="214"/>
      <c r="N258" s="215"/>
      <c r="O258" s="215"/>
      <c r="P258" s="215"/>
      <c r="Q258" s="215"/>
      <c r="R258" s="215"/>
      <c r="S258" s="215"/>
      <c r="T258" s="216"/>
      <c r="AT258" s="217" t="s">
        <v>173</v>
      </c>
      <c r="AU258" s="217" t="s">
        <v>82</v>
      </c>
      <c r="AV258" s="11" t="s">
        <v>80</v>
      </c>
      <c r="AW258" s="11" t="s">
        <v>36</v>
      </c>
      <c r="AX258" s="11" t="s">
        <v>72</v>
      </c>
      <c r="AY258" s="217" t="s">
        <v>162</v>
      </c>
    </row>
    <row r="259" spans="2:65" s="11" customFormat="1">
      <c r="B259" s="207"/>
      <c r="C259" s="208"/>
      <c r="D259" s="204" t="s">
        <v>173</v>
      </c>
      <c r="E259" s="209" t="s">
        <v>21</v>
      </c>
      <c r="F259" s="210" t="s">
        <v>347</v>
      </c>
      <c r="G259" s="208"/>
      <c r="H259" s="211" t="s">
        <v>21</v>
      </c>
      <c r="I259" s="212"/>
      <c r="J259" s="208"/>
      <c r="K259" s="208"/>
      <c r="L259" s="213"/>
      <c r="M259" s="214"/>
      <c r="N259" s="215"/>
      <c r="O259" s="215"/>
      <c r="P259" s="215"/>
      <c r="Q259" s="215"/>
      <c r="R259" s="215"/>
      <c r="S259" s="215"/>
      <c r="T259" s="216"/>
      <c r="AT259" s="217" t="s">
        <v>173</v>
      </c>
      <c r="AU259" s="217" t="s">
        <v>82</v>
      </c>
      <c r="AV259" s="11" t="s">
        <v>80</v>
      </c>
      <c r="AW259" s="11" t="s">
        <v>36</v>
      </c>
      <c r="AX259" s="11" t="s">
        <v>72</v>
      </c>
      <c r="AY259" s="217" t="s">
        <v>162</v>
      </c>
    </row>
    <row r="260" spans="2:65" s="12" customFormat="1">
      <c r="B260" s="218"/>
      <c r="C260" s="219"/>
      <c r="D260" s="204" t="s">
        <v>173</v>
      </c>
      <c r="E260" s="220" t="s">
        <v>21</v>
      </c>
      <c r="F260" s="221" t="s">
        <v>697</v>
      </c>
      <c r="G260" s="219"/>
      <c r="H260" s="222">
        <v>11.96</v>
      </c>
      <c r="I260" s="223"/>
      <c r="J260" s="219"/>
      <c r="K260" s="219"/>
      <c r="L260" s="224"/>
      <c r="M260" s="225"/>
      <c r="N260" s="226"/>
      <c r="O260" s="226"/>
      <c r="P260" s="226"/>
      <c r="Q260" s="226"/>
      <c r="R260" s="226"/>
      <c r="S260" s="226"/>
      <c r="T260" s="227"/>
      <c r="AT260" s="228" t="s">
        <v>173</v>
      </c>
      <c r="AU260" s="228" t="s">
        <v>82</v>
      </c>
      <c r="AV260" s="12" t="s">
        <v>82</v>
      </c>
      <c r="AW260" s="12" t="s">
        <v>36</v>
      </c>
      <c r="AX260" s="12" t="s">
        <v>72</v>
      </c>
      <c r="AY260" s="228" t="s">
        <v>162</v>
      </c>
    </row>
    <row r="261" spans="2:65" s="13" customFormat="1">
      <c r="B261" s="229"/>
      <c r="C261" s="230"/>
      <c r="D261" s="231" t="s">
        <v>173</v>
      </c>
      <c r="E261" s="232" t="s">
        <v>21</v>
      </c>
      <c r="F261" s="233" t="s">
        <v>177</v>
      </c>
      <c r="G261" s="230"/>
      <c r="H261" s="234">
        <v>11.96</v>
      </c>
      <c r="I261" s="235"/>
      <c r="J261" s="230"/>
      <c r="K261" s="230"/>
      <c r="L261" s="236"/>
      <c r="M261" s="237"/>
      <c r="N261" s="238"/>
      <c r="O261" s="238"/>
      <c r="P261" s="238"/>
      <c r="Q261" s="238"/>
      <c r="R261" s="238"/>
      <c r="S261" s="238"/>
      <c r="T261" s="239"/>
      <c r="AT261" s="240" t="s">
        <v>173</v>
      </c>
      <c r="AU261" s="240" t="s">
        <v>82</v>
      </c>
      <c r="AV261" s="13" t="s">
        <v>169</v>
      </c>
      <c r="AW261" s="13" t="s">
        <v>36</v>
      </c>
      <c r="AX261" s="13" t="s">
        <v>80</v>
      </c>
      <c r="AY261" s="240" t="s">
        <v>162</v>
      </c>
    </row>
    <row r="262" spans="2:65" s="1" customFormat="1" ht="51.6" customHeight="1">
      <c r="B262" s="40"/>
      <c r="C262" s="192" t="s">
        <v>348</v>
      </c>
      <c r="D262" s="192" t="s">
        <v>164</v>
      </c>
      <c r="E262" s="193" t="s">
        <v>349</v>
      </c>
      <c r="F262" s="194" t="s">
        <v>350</v>
      </c>
      <c r="G262" s="195" t="s">
        <v>167</v>
      </c>
      <c r="H262" s="196">
        <v>147</v>
      </c>
      <c r="I262" s="197"/>
      <c r="J262" s="198">
        <f>ROUND(I262*H262,2)</f>
        <v>0</v>
      </c>
      <c r="K262" s="194" t="s">
        <v>168</v>
      </c>
      <c r="L262" s="60"/>
      <c r="M262" s="199" t="s">
        <v>21</v>
      </c>
      <c r="N262" s="200" t="s">
        <v>43</v>
      </c>
      <c r="O262" s="41"/>
      <c r="P262" s="201">
        <f>O262*H262</f>
        <v>0</v>
      </c>
      <c r="Q262" s="201">
        <v>0</v>
      </c>
      <c r="R262" s="201">
        <f>Q262*H262</f>
        <v>0</v>
      </c>
      <c r="S262" s="201">
        <v>0</v>
      </c>
      <c r="T262" s="202">
        <f>S262*H262</f>
        <v>0</v>
      </c>
      <c r="AR262" s="23" t="s">
        <v>169</v>
      </c>
      <c r="AT262" s="23" t="s">
        <v>164</v>
      </c>
      <c r="AU262" s="23" t="s">
        <v>82</v>
      </c>
      <c r="AY262" s="23" t="s">
        <v>162</v>
      </c>
      <c r="BE262" s="203">
        <f>IF(N262="základní",J262,0)</f>
        <v>0</v>
      </c>
      <c r="BF262" s="203">
        <f>IF(N262="snížená",J262,0)</f>
        <v>0</v>
      </c>
      <c r="BG262" s="203">
        <f>IF(N262="zákl. přenesená",J262,0)</f>
        <v>0</v>
      </c>
      <c r="BH262" s="203">
        <f>IF(N262="sníž. přenesená",J262,0)</f>
        <v>0</v>
      </c>
      <c r="BI262" s="203">
        <f>IF(N262="nulová",J262,0)</f>
        <v>0</v>
      </c>
      <c r="BJ262" s="23" t="s">
        <v>80</v>
      </c>
      <c r="BK262" s="203">
        <f>ROUND(I262*H262,2)</f>
        <v>0</v>
      </c>
      <c r="BL262" s="23" t="s">
        <v>169</v>
      </c>
      <c r="BM262" s="23" t="s">
        <v>698</v>
      </c>
    </row>
    <row r="263" spans="2:65" s="1" customFormat="1" ht="409.5">
      <c r="B263" s="40"/>
      <c r="C263" s="62"/>
      <c r="D263" s="204" t="s">
        <v>171</v>
      </c>
      <c r="E263" s="62"/>
      <c r="F263" s="241" t="s">
        <v>352</v>
      </c>
      <c r="G263" s="62"/>
      <c r="H263" s="62"/>
      <c r="I263" s="162"/>
      <c r="J263" s="62"/>
      <c r="K263" s="62"/>
      <c r="L263" s="60"/>
      <c r="M263" s="206"/>
      <c r="N263" s="41"/>
      <c r="O263" s="41"/>
      <c r="P263" s="41"/>
      <c r="Q263" s="41"/>
      <c r="R263" s="41"/>
      <c r="S263" s="41"/>
      <c r="T263" s="77"/>
      <c r="AT263" s="23" t="s">
        <v>171</v>
      </c>
      <c r="AU263" s="23" t="s">
        <v>82</v>
      </c>
    </row>
    <row r="264" spans="2:65" s="11" customFormat="1">
      <c r="B264" s="207"/>
      <c r="C264" s="208"/>
      <c r="D264" s="204" t="s">
        <v>173</v>
      </c>
      <c r="E264" s="209" t="s">
        <v>21</v>
      </c>
      <c r="F264" s="210" t="s">
        <v>654</v>
      </c>
      <c r="G264" s="208"/>
      <c r="H264" s="211" t="s">
        <v>21</v>
      </c>
      <c r="I264" s="212"/>
      <c r="J264" s="208"/>
      <c r="K264" s="208"/>
      <c r="L264" s="213"/>
      <c r="M264" s="214"/>
      <c r="N264" s="215"/>
      <c r="O264" s="215"/>
      <c r="P264" s="215"/>
      <c r="Q264" s="215"/>
      <c r="R264" s="215"/>
      <c r="S264" s="215"/>
      <c r="T264" s="216"/>
      <c r="AT264" s="217" t="s">
        <v>173</v>
      </c>
      <c r="AU264" s="217" t="s">
        <v>82</v>
      </c>
      <c r="AV264" s="11" t="s">
        <v>80</v>
      </c>
      <c r="AW264" s="11" t="s">
        <v>36</v>
      </c>
      <c r="AX264" s="11" t="s">
        <v>72</v>
      </c>
      <c r="AY264" s="217" t="s">
        <v>162</v>
      </c>
    </row>
    <row r="265" spans="2:65" s="11" customFormat="1">
      <c r="B265" s="207"/>
      <c r="C265" s="208"/>
      <c r="D265" s="204" t="s">
        <v>173</v>
      </c>
      <c r="E265" s="209" t="s">
        <v>21</v>
      </c>
      <c r="F265" s="210" t="s">
        <v>353</v>
      </c>
      <c r="G265" s="208"/>
      <c r="H265" s="211" t="s">
        <v>21</v>
      </c>
      <c r="I265" s="212"/>
      <c r="J265" s="208"/>
      <c r="K265" s="208"/>
      <c r="L265" s="213"/>
      <c r="M265" s="214"/>
      <c r="N265" s="215"/>
      <c r="O265" s="215"/>
      <c r="P265" s="215"/>
      <c r="Q265" s="215"/>
      <c r="R265" s="215"/>
      <c r="S265" s="215"/>
      <c r="T265" s="216"/>
      <c r="AT265" s="217" t="s">
        <v>173</v>
      </c>
      <c r="AU265" s="217" t="s">
        <v>82</v>
      </c>
      <c r="AV265" s="11" t="s">
        <v>80</v>
      </c>
      <c r="AW265" s="11" t="s">
        <v>36</v>
      </c>
      <c r="AX265" s="11" t="s">
        <v>72</v>
      </c>
      <c r="AY265" s="217" t="s">
        <v>162</v>
      </c>
    </row>
    <row r="266" spans="2:65" s="11" customFormat="1">
      <c r="B266" s="207"/>
      <c r="C266" s="208"/>
      <c r="D266" s="204" t="s">
        <v>173</v>
      </c>
      <c r="E266" s="209" t="s">
        <v>21</v>
      </c>
      <c r="F266" s="210" t="s">
        <v>210</v>
      </c>
      <c r="G266" s="208"/>
      <c r="H266" s="211" t="s">
        <v>21</v>
      </c>
      <c r="I266" s="212"/>
      <c r="J266" s="208"/>
      <c r="K266" s="208"/>
      <c r="L266" s="213"/>
      <c r="M266" s="214"/>
      <c r="N266" s="215"/>
      <c r="O266" s="215"/>
      <c r="P266" s="215"/>
      <c r="Q266" s="215"/>
      <c r="R266" s="215"/>
      <c r="S266" s="215"/>
      <c r="T266" s="216"/>
      <c r="AT266" s="217" t="s">
        <v>173</v>
      </c>
      <c r="AU266" s="217" t="s">
        <v>82</v>
      </c>
      <c r="AV266" s="11" t="s">
        <v>80</v>
      </c>
      <c r="AW266" s="11" t="s">
        <v>36</v>
      </c>
      <c r="AX266" s="11" t="s">
        <v>72</v>
      </c>
      <c r="AY266" s="217" t="s">
        <v>162</v>
      </c>
    </row>
    <row r="267" spans="2:65" s="12" customFormat="1">
      <c r="B267" s="218"/>
      <c r="C267" s="219"/>
      <c r="D267" s="204" t="s">
        <v>173</v>
      </c>
      <c r="E267" s="220" t="s">
        <v>21</v>
      </c>
      <c r="F267" s="221" t="s">
        <v>660</v>
      </c>
      <c r="G267" s="219"/>
      <c r="H267" s="222">
        <v>73.5</v>
      </c>
      <c r="I267" s="223"/>
      <c r="J267" s="219"/>
      <c r="K267" s="219"/>
      <c r="L267" s="224"/>
      <c r="M267" s="225"/>
      <c r="N267" s="226"/>
      <c r="O267" s="226"/>
      <c r="P267" s="226"/>
      <c r="Q267" s="226"/>
      <c r="R267" s="226"/>
      <c r="S267" s="226"/>
      <c r="T267" s="227"/>
      <c r="AT267" s="228" t="s">
        <v>173</v>
      </c>
      <c r="AU267" s="228" t="s">
        <v>82</v>
      </c>
      <c r="AV267" s="12" t="s">
        <v>82</v>
      </c>
      <c r="AW267" s="12" t="s">
        <v>36</v>
      </c>
      <c r="AX267" s="12" t="s">
        <v>72</v>
      </c>
      <c r="AY267" s="228" t="s">
        <v>162</v>
      </c>
    </row>
    <row r="268" spans="2:65" s="11" customFormat="1">
      <c r="B268" s="207"/>
      <c r="C268" s="208"/>
      <c r="D268" s="204" t="s">
        <v>173</v>
      </c>
      <c r="E268" s="209" t="s">
        <v>21</v>
      </c>
      <c r="F268" s="210" t="s">
        <v>212</v>
      </c>
      <c r="G268" s="208"/>
      <c r="H268" s="211" t="s">
        <v>21</v>
      </c>
      <c r="I268" s="212"/>
      <c r="J268" s="208"/>
      <c r="K268" s="208"/>
      <c r="L268" s="213"/>
      <c r="M268" s="214"/>
      <c r="N268" s="215"/>
      <c r="O268" s="215"/>
      <c r="P268" s="215"/>
      <c r="Q268" s="215"/>
      <c r="R268" s="215"/>
      <c r="S268" s="215"/>
      <c r="T268" s="216"/>
      <c r="AT268" s="217" t="s">
        <v>173</v>
      </c>
      <c r="AU268" s="217" t="s">
        <v>82</v>
      </c>
      <c r="AV268" s="11" t="s">
        <v>80</v>
      </c>
      <c r="AW268" s="11" t="s">
        <v>36</v>
      </c>
      <c r="AX268" s="11" t="s">
        <v>72</v>
      </c>
      <c r="AY268" s="217" t="s">
        <v>162</v>
      </c>
    </row>
    <row r="269" spans="2:65" s="12" customFormat="1">
      <c r="B269" s="218"/>
      <c r="C269" s="219"/>
      <c r="D269" s="204" t="s">
        <v>173</v>
      </c>
      <c r="E269" s="220" t="s">
        <v>21</v>
      </c>
      <c r="F269" s="221" t="s">
        <v>660</v>
      </c>
      <c r="G269" s="219"/>
      <c r="H269" s="222">
        <v>73.5</v>
      </c>
      <c r="I269" s="223"/>
      <c r="J269" s="219"/>
      <c r="K269" s="219"/>
      <c r="L269" s="224"/>
      <c r="M269" s="225"/>
      <c r="N269" s="226"/>
      <c r="O269" s="226"/>
      <c r="P269" s="226"/>
      <c r="Q269" s="226"/>
      <c r="R269" s="226"/>
      <c r="S269" s="226"/>
      <c r="T269" s="227"/>
      <c r="AT269" s="228" t="s">
        <v>173</v>
      </c>
      <c r="AU269" s="228" t="s">
        <v>82</v>
      </c>
      <c r="AV269" s="12" t="s">
        <v>82</v>
      </c>
      <c r="AW269" s="12" t="s">
        <v>36</v>
      </c>
      <c r="AX269" s="12" t="s">
        <v>72</v>
      </c>
      <c r="AY269" s="228" t="s">
        <v>162</v>
      </c>
    </row>
    <row r="270" spans="2:65" s="13" customFormat="1">
      <c r="B270" s="229"/>
      <c r="C270" s="230"/>
      <c r="D270" s="231" t="s">
        <v>173</v>
      </c>
      <c r="E270" s="232" t="s">
        <v>21</v>
      </c>
      <c r="F270" s="233" t="s">
        <v>177</v>
      </c>
      <c r="G270" s="230"/>
      <c r="H270" s="234">
        <v>147</v>
      </c>
      <c r="I270" s="235"/>
      <c r="J270" s="230"/>
      <c r="K270" s="230"/>
      <c r="L270" s="236"/>
      <c r="M270" s="237"/>
      <c r="N270" s="238"/>
      <c r="O270" s="238"/>
      <c r="P270" s="238"/>
      <c r="Q270" s="238"/>
      <c r="R270" s="238"/>
      <c r="S270" s="238"/>
      <c r="T270" s="239"/>
      <c r="AT270" s="240" t="s">
        <v>173</v>
      </c>
      <c r="AU270" s="240" t="s">
        <v>82</v>
      </c>
      <c r="AV270" s="13" t="s">
        <v>169</v>
      </c>
      <c r="AW270" s="13" t="s">
        <v>36</v>
      </c>
      <c r="AX270" s="13" t="s">
        <v>80</v>
      </c>
      <c r="AY270" s="240" t="s">
        <v>162</v>
      </c>
    </row>
    <row r="271" spans="2:65" s="1" customFormat="1" ht="28.9" customHeight="1">
      <c r="B271" s="40"/>
      <c r="C271" s="192" t="s">
        <v>354</v>
      </c>
      <c r="D271" s="192" t="s">
        <v>164</v>
      </c>
      <c r="E271" s="193" t="s">
        <v>355</v>
      </c>
      <c r="F271" s="194" t="s">
        <v>356</v>
      </c>
      <c r="G271" s="195" t="s">
        <v>357</v>
      </c>
      <c r="H271" s="196">
        <v>29.76</v>
      </c>
      <c r="I271" s="197"/>
      <c r="J271" s="198">
        <f>ROUND(I271*H271,2)</f>
        <v>0</v>
      </c>
      <c r="K271" s="194" t="s">
        <v>21</v>
      </c>
      <c r="L271" s="60"/>
      <c r="M271" s="199" t="s">
        <v>21</v>
      </c>
      <c r="N271" s="200" t="s">
        <v>43</v>
      </c>
      <c r="O271" s="41"/>
      <c r="P271" s="201">
        <f>O271*H271</f>
        <v>0</v>
      </c>
      <c r="Q271" s="201">
        <v>0</v>
      </c>
      <c r="R271" s="201">
        <f>Q271*H271</f>
        <v>0</v>
      </c>
      <c r="S271" s="201">
        <v>0</v>
      </c>
      <c r="T271" s="202">
        <f>S271*H271</f>
        <v>0</v>
      </c>
      <c r="AR271" s="23" t="s">
        <v>169</v>
      </c>
      <c r="AT271" s="23" t="s">
        <v>164</v>
      </c>
      <c r="AU271" s="23" t="s">
        <v>82</v>
      </c>
      <c r="AY271" s="23" t="s">
        <v>162</v>
      </c>
      <c r="BE271" s="203">
        <f>IF(N271="základní",J271,0)</f>
        <v>0</v>
      </c>
      <c r="BF271" s="203">
        <f>IF(N271="snížená",J271,0)</f>
        <v>0</v>
      </c>
      <c r="BG271" s="203">
        <f>IF(N271="zákl. přenesená",J271,0)</f>
        <v>0</v>
      </c>
      <c r="BH271" s="203">
        <f>IF(N271="sníž. přenesená",J271,0)</f>
        <v>0</v>
      </c>
      <c r="BI271" s="203">
        <f>IF(N271="nulová",J271,0)</f>
        <v>0</v>
      </c>
      <c r="BJ271" s="23" t="s">
        <v>80</v>
      </c>
      <c r="BK271" s="203">
        <f>ROUND(I271*H271,2)</f>
        <v>0</v>
      </c>
      <c r="BL271" s="23" t="s">
        <v>169</v>
      </c>
      <c r="BM271" s="23" t="s">
        <v>699</v>
      </c>
    </row>
    <row r="272" spans="2:65" s="11" customFormat="1">
      <c r="B272" s="207"/>
      <c r="C272" s="208"/>
      <c r="D272" s="204" t="s">
        <v>173</v>
      </c>
      <c r="E272" s="209" t="s">
        <v>21</v>
      </c>
      <c r="F272" s="210" t="s">
        <v>654</v>
      </c>
      <c r="G272" s="208"/>
      <c r="H272" s="211" t="s">
        <v>21</v>
      </c>
      <c r="I272" s="212"/>
      <c r="J272" s="208"/>
      <c r="K272" s="208"/>
      <c r="L272" s="213"/>
      <c r="M272" s="214"/>
      <c r="N272" s="215"/>
      <c r="O272" s="215"/>
      <c r="P272" s="215"/>
      <c r="Q272" s="215"/>
      <c r="R272" s="215"/>
      <c r="S272" s="215"/>
      <c r="T272" s="216"/>
      <c r="AT272" s="217" t="s">
        <v>173</v>
      </c>
      <c r="AU272" s="217" t="s">
        <v>82</v>
      </c>
      <c r="AV272" s="11" t="s">
        <v>80</v>
      </c>
      <c r="AW272" s="11" t="s">
        <v>36</v>
      </c>
      <c r="AX272" s="11" t="s">
        <v>72</v>
      </c>
      <c r="AY272" s="217" t="s">
        <v>162</v>
      </c>
    </row>
    <row r="273" spans="2:65" s="12" customFormat="1">
      <c r="B273" s="218"/>
      <c r="C273" s="219"/>
      <c r="D273" s="204" t="s">
        <v>173</v>
      </c>
      <c r="E273" s="220" t="s">
        <v>21</v>
      </c>
      <c r="F273" s="221" t="s">
        <v>700</v>
      </c>
      <c r="G273" s="219"/>
      <c r="H273" s="222">
        <v>29.76</v>
      </c>
      <c r="I273" s="223"/>
      <c r="J273" s="219"/>
      <c r="K273" s="219"/>
      <c r="L273" s="224"/>
      <c r="M273" s="225"/>
      <c r="N273" s="226"/>
      <c r="O273" s="226"/>
      <c r="P273" s="226"/>
      <c r="Q273" s="226"/>
      <c r="R273" s="226"/>
      <c r="S273" s="226"/>
      <c r="T273" s="227"/>
      <c r="AT273" s="228" t="s">
        <v>173</v>
      </c>
      <c r="AU273" s="228" t="s">
        <v>82</v>
      </c>
      <c r="AV273" s="12" t="s">
        <v>82</v>
      </c>
      <c r="AW273" s="12" t="s">
        <v>36</v>
      </c>
      <c r="AX273" s="12" t="s">
        <v>72</v>
      </c>
      <c r="AY273" s="228" t="s">
        <v>162</v>
      </c>
    </row>
    <row r="274" spans="2:65" s="13" customFormat="1">
      <c r="B274" s="229"/>
      <c r="C274" s="230"/>
      <c r="D274" s="231" t="s">
        <v>173</v>
      </c>
      <c r="E274" s="232" t="s">
        <v>21</v>
      </c>
      <c r="F274" s="233" t="s">
        <v>177</v>
      </c>
      <c r="G274" s="230"/>
      <c r="H274" s="234">
        <v>29.76</v>
      </c>
      <c r="I274" s="235"/>
      <c r="J274" s="230"/>
      <c r="K274" s="230"/>
      <c r="L274" s="236"/>
      <c r="M274" s="237"/>
      <c r="N274" s="238"/>
      <c r="O274" s="238"/>
      <c r="P274" s="238"/>
      <c r="Q274" s="238"/>
      <c r="R274" s="238"/>
      <c r="S274" s="238"/>
      <c r="T274" s="239"/>
      <c r="AT274" s="240" t="s">
        <v>173</v>
      </c>
      <c r="AU274" s="240" t="s">
        <v>82</v>
      </c>
      <c r="AV274" s="13" t="s">
        <v>169</v>
      </c>
      <c r="AW274" s="13" t="s">
        <v>36</v>
      </c>
      <c r="AX274" s="13" t="s">
        <v>80</v>
      </c>
      <c r="AY274" s="240" t="s">
        <v>162</v>
      </c>
    </row>
    <row r="275" spans="2:65" s="1" customFormat="1" ht="28.9" customHeight="1">
      <c r="B275" s="40"/>
      <c r="C275" s="192" t="s">
        <v>360</v>
      </c>
      <c r="D275" s="192" t="s">
        <v>164</v>
      </c>
      <c r="E275" s="193" t="s">
        <v>361</v>
      </c>
      <c r="F275" s="194" t="s">
        <v>362</v>
      </c>
      <c r="G275" s="195" t="s">
        <v>167</v>
      </c>
      <c r="H275" s="196">
        <v>263</v>
      </c>
      <c r="I275" s="197"/>
      <c r="J275" s="198">
        <f>ROUND(I275*H275,2)</f>
        <v>0</v>
      </c>
      <c r="K275" s="194" t="s">
        <v>168</v>
      </c>
      <c r="L275" s="60"/>
      <c r="M275" s="199" t="s">
        <v>21</v>
      </c>
      <c r="N275" s="200" t="s">
        <v>43</v>
      </c>
      <c r="O275" s="41"/>
      <c r="P275" s="201">
        <f>O275*H275</f>
        <v>0</v>
      </c>
      <c r="Q275" s="201">
        <v>0</v>
      </c>
      <c r="R275" s="201">
        <f>Q275*H275</f>
        <v>0</v>
      </c>
      <c r="S275" s="201">
        <v>0</v>
      </c>
      <c r="T275" s="202">
        <f>S275*H275</f>
        <v>0</v>
      </c>
      <c r="AR275" s="23" t="s">
        <v>169</v>
      </c>
      <c r="AT275" s="23" t="s">
        <v>164</v>
      </c>
      <c r="AU275" s="23" t="s">
        <v>82</v>
      </c>
      <c r="AY275" s="23" t="s">
        <v>162</v>
      </c>
      <c r="BE275" s="203">
        <f>IF(N275="základní",J275,0)</f>
        <v>0</v>
      </c>
      <c r="BF275" s="203">
        <f>IF(N275="snížená",J275,0)</f>
        <v>0</v>
      </c>
      <c r="BG275" s="203">
        <f>IF(N275="zákl. přenesená",J275,0)</f>
        <v>0</v>
      </c>
      <c r="BH275" s="203">
        <f>IF(N275="sníž. přenesená",J275,0)</f>
        <v>0</v>
      </c>
      <c r="BI275" s="203">
        <f>IF(N275="nulová",J275,0)</f>
        <v>0</v>
      </c>
      <c r="BJ275" s="23" t="s">
        <v>80</v>
      </c>
      <c r="BK275" s="203">
        <f>ROUND(I275*H275,2)</f>
        <v>0</v>
      </c>
      <c r="BL275" s="23" t="s">
        <v>169</v>
      </c>
      <c r="BM275" s="23" t="s">
        <v>701</v>
      </c>
    </row>
    <row r="276" spans="2:65" s="1" customFormat="1" ht="409.5">
      <c r="B276" s="40"/>
      <c r="C276" s="62"/>
      <c r="D276" s="204" t="s">
        <v>171</v>
      </c>
      <c r="E276" s="62"/>
      <c r="F276" s="241" t="s">
        <v>352</v>
      </c>
      <c r="G276" s="62"/>
      <c r="H276" s="62"/>
      <c r="I276" s="162"/>
      <c r="J276" s="62"/>
      <c r="K276" s="62"/>
      <c r="L276" s="60"/>
      <c r="M276" s="206"/>
      <c r="N276" s="41"/>
      <c r="O276" s="41"/>
      <c r="P276" s="41"/>
      <c r="Q276" s="41"/>
      <c r="R276" s="41"/>
      <c r="S276" s="41"/>
      <c r="T276" s="77"/>
      <c r="AT276" s="23" t="s">
        <v>171</v>
      </c>
      <c r="AU276" s="23" t="s">
        <v>82</v>
      </c>
    </row>
    <row r="277" spans="2:65" s="11" customFormat="1">
      <c r="B277" s="207"/>
      <c r="C277" s="208"/>
      <c r="D277" s="204" t="s">
        <v>173</v>
      </c>
      <c r="E277" s="209" t="s">
        <v>21</v>
      </c>
      <c r="F277" s="210" t="s">
        <v>654</v>
      </c>
      <c r="G277" s="208"/>
      <c r="H277" s="211" t="s">
        <v>21</v>
      </c>
      <c r="I277" s="212"/>
      <c r="J277" s="208"/>
      <c r="K277" s="208"/>
      <c r="L277" s="213"/>
      <c r="M277" s="214"/>
      <c r="N277" s="215"/>
      <c r="O277" s="215"/>
      <c r="P277" s="215"/>
      <c r="Q277" s="215"/>
      <c r="R277" s="215"/>
      <c r="S277" s="215"/>
      <c r="T277" s="216"/>
      <c r="AT277" s="217" t="s">
        <v>173</v>
      </c>
      <c r="AU277" s="217" t="s">
        <v>82</v>
      </c>
      <c r="AV277" s="11" t="s">
        <v>80</v>
      </c>
      <c r="AW277" s="11" t="s">
        <v>36</v>
      </c>
      <c r="AX277" s="11" t="s">
        <v>72</v>
      </c>
      <c r="AY277" s="217" t="s">
        <v>162</v>
      </c>
    </row>
    <row r="278" spans="2:65" s="11" customFormat="1">
      <c r="B278" s="207"/>
      <c r="C278" s="208"/>
      <c r="D278" s="204" t="s">
        <v>173</v>
      </c>
      <c r="E278" s="209" t="s">
        <v>21</v>
      </c>
      <c r="F278" s="210" t="s">
        <v>364</v>
      </c>
      <c r="G278" s="208"/>
      <c r="H278" s="211" t="s">
        <v>21</v>
      </c>
      <c r="I278" s="212"/>
      <c r="J278" s="208"/>
      <c r="K278" s="208"/>
      <c r="L278" s="213"/>
      <c r="M278" s="214"/>
      <c r="N278" s="215"/>
      <c r="O278" s="215"/>
      <c r="P278" s="215"/>
      <c r="Q278" s="215"/>
      <c r="R278" s="215"/>
      <c r="S278" s="215"/>
      <c r="T278" s="216"/>
      <c r="AT278" s="217" t="s">
        <v>173</v>
      </c>
      <c r="AU278" s="217" t="s">
        <v>82</v>
      </c>
      <c r="AV278" s="11" t="s">
        <v>80</v>
      </c>
      <c r="AW278" s="11" t="s">
        <v>36</v>
      </c>
      <c r="AX278" s="11" t="s">
        <v>72</v>
      </c>
      <c r="AY278" s="217" t="s">
        <v>162</v>
      </c>
    </row>
    <row r="279" spans="2:65" s="12" customFormat="1">
      <c r="B279" s="218"/>
      <c r="C279" s="219"/>
      <c r="D279" s="204" t="s">
        <v>173</v>
      </c>
      <c r="E279" s="220" t="s">
        <v>21</v>
      </c>
      <c r="F279" s="221" t="s">
        <v>695</v>
      </c>
      <c r="G279" s="219"/>
      <c r="H279" s="222">
        <v>251</v>
      </c>
      <c r="I279" s="223"/>
      <c r="J279" s="219"/>
      <c r="K279" s="219"/>
      <c r="L279" s="224"/>
      <c r="M279" s="225"/>
      <c r="N279" s="226"/>
      <c r="O279" s="226"/>
      <c r="P279" s="226"/>
      <c r="Q279" s="226"/>
      <c r="R279" s="226"/>
      <c r="S279" s="226"/>
      <c r="T279" s="227"/>
      <c r="AT279" s="228" t="s">
        <v>173</v>
      </c>
      <c r="AU279" s="228" t="s">
        <v>82</v>
      </c>
      <c r="AV279" s="12" t="s">
        <v>82</v>
      </c>
      <c r="AW279" s="12" t="s">
        <v>36</v>
      </c>
      <c r="AX279" s="12" t="s">
        <v>72</v>
      </c>
      <c r="AY279" s="228" t="s">
        <v>162</v>
      </c>
    </row>
    <row r="280" spans="2:65" s="11" customFormat="1">
      <c r="B280" s="207"/>
      <c r="C280" s="208"/>
      <c r="D280" s="204" t="s">
        <v>173</v>
      </c>
      <c r="E280" s="209" t="s">
        <v>21</v>
      </c>
      <c r="F280" s="210" t="s">
        <v>365</v>
      </c>
      <c r="G280" s="208"/>
      <c r="H280" s="211" t="s">
        <v>21</v>
      </c>
      <c r="I280" s="212"/>
      <c r="J280" s="208"/>
      <c r="K280" s="208"/>
      <c r="L280" s="213"/>
      <c r="M280" s="214"/>
      <c r="N280" s="215"/>
      <c r="O280" s="215"/>
      <c r="P280" s="215"/>
      <c r="Q280" s="215"/>
      <c r="R280" s="215"/>
      <c r="S280" s="215"/>
      <c r="T280" s="216"/>
      <c r="AT280" s="217" t="s">
        <v>173</v>
      </c>
      <c r="AU280" s="217" t="s">
        <v>82</v>
      </c>
      <c r="AV280" s="11" t="s">
        <v>80</v>
      </c>
      <c r="AW280" s="11" t="s">
        <v>36</v>
      </c>
      <c r="AX280" s="11" t="s">
        <v>72</v>
      </c>
      <c r="AY280" s="217" t="s">
        <v>162</v>
      </c>
    </row>
    <row r="281" spans="2:65" s="12" customFormat="1">
      <c r="B281" s="218"/>
      <c r="C281" s="219"/>
      <c r="D281" s="204" t="s">
        <v>173</v>
      </c>
      <c r="E281" s="220" t="s">
        <v>21</v>
      </c>
      <c r="F281" s="221" t="s">
        <v>250</v>
      </c>
      <c r="G281" s="219"/>
      <c r="H281" s="222">
        <v>12</v>
      </c>
      <c r="I281" s="223"/>
      <c r="J281" s="219"/>
      <c r="K281" s="219"/>
      <c r="L281" s="224"/>
      <c r="M281" s="225"/>
      <c r="N281" s="226"/>
      <c r="O281" s="226"/>
      <c r="P281" s="226"/>
      <c r="Q281" s="226"/>
      <c r="R281" s="226"/>
      <c r="S281" s="226"/>
      <c r="T281" s="227"/>
      <c r="AT281" s="228" t="s">
        <v>173</v>
      </c>
      <c r="AU281" s="228" t="s">
        <v>82</v>
      </c>
      <c r="AV281" s="12" t="s">
        <v>82</v>
      </c>
      <c r="AW281" s="12" t="s">
        <v>36</v>
      </c>
      <c r="AX281" s="12" t="s">
        <v>72</v>
      </c>
      <c r="AY281" s="228" t="s">
        <v>162</v>
      </c>
    </row>
    <row r="282" spans="2:65" s="13" customFormat="1">
      <c r="B282" s="229"/>
      <c r="C282" s="230"/>
      <c r="D282" s="231" t="s">
        <v>173</v>
      </c>
      <c r="E282" s="232" t="s">
        <v>21</v>
      </c>
      <c r="F282" s="233" t="s">
        <v>177</v>
      </c>
      <c r="G282" s="230"/>
      <c r="H282" s="234">
        <v>263</v>
      </c>
      <c r="I282" s="235"/>
      <c r="J282" s="230"/>
      <c r="K282" s="230"/>
      <c r="L282" s="236"/>
      <c r="M282" s="237"/>
      <c r="N282" s="238"/>
      <c r="O282" s="238"/>
      <c r="P282" s="238"/>
      <c r="Q282" s="238"/>
      <c r="R282" s="238"/>
      <c r="S282" s="238"/>
      <c r="T282" s="239"/>
      <c r="AT282" s="240" t="s">
        <v>173</v>
      </c>
      <c r="AU282" s="240" t="s">
        <v>82</v>
      </c>
      <c r="AV282" s="13" t="s">
        <v>169</v>
      </c>
      <c r="AW282" s="13" t="s">
        <v>36</v>
      </c>
      <c r="AX282" s="13" t="s">
        <v>80</v>
      </c>
      <c r="AY282" s="240" t="s">
        <v>162</v>
      </c>
    </row>
    <row r="283" spans="2:65" s="1" customFormat="1" ht="20.45" customHeight="1">
      <c r="B283" s="40"/>
      <c r="C283" s="192" t="s">
        <v>366</v>
      </c>
      <c r="D283" s="192" t="s">
        <v>164</v>
      </c>
      <c r="E283" s="193" t="s">
        <v>367</v>
      </c>
      <c r="F283" s="194" t="s">
        <v>368</v>
      </c>
      <c r="G283" s="195" t="s">
        <v>167</v>
      </c>
      <c r="H283" s="196">
        <v>333.96</v>
      </c>
      <c r="I283" s="197"/>
      <c r="J283" s="198">
        <f>ROUND(I283*H283,2)</f>
        <v>0</v>
      </c>
      <c r="K283" s="194" t="s">
        <v>168</v>
      </c>
      <c r="L283" s="60"/>
      <c r="M283" s="199" t="s">
        <v>21</v>
      </c>
      <c r="N283" s="200" t="s">
        <v>43</v>
      </c>
      <c r="O283" s="41"/>
      <c r="P283" s="201">
        <f>O283*H283</f>
        <v>0</v>
      </c>
      <c r="Q283" s="201">
        <v>0</v>
      </c>
      <c r="R283" s="201">
        <f>Q283*H283</f>
        <v>0</v>
      </c>
      <c r="S283" s="201">
        <v>0</v>
      </c>
      <c r="T283" s="202">
        <f>S283*H283</f>
        <v>0</v>
      </c>
      <c r="AR283" s="23" t="s">
        <v>169</v>
      </c>
      <c r="AT283" s="23" t="s">
        <v>164</v>
      </c>
      <c r="AU283" s="23" t="s">
        <v>82</v>
      </c>
      <c r="AY283" s="23" t="s">
        <v>162</v>
      </c>
      <c r="BE283" s="203">
        <f>IF(N283="základní",J283,0)</f>
        <v>0</v>
      </c>
      <c r="BF283" s="203">
        <f>IF(N283="snížená",J283,0)</f>
        <v>0</v>
      </c>
      <c r="BG283" s="203">
        <f>IF(N283="zákl. přenesená",J283,0)</f>
        <v>0</v>
      </c>
      <c r="BH283" s="203">
        <f>IF(N283="sníž. přenesená",J283,0)</f>
        <v>0</v>
      </c>
      <c r="BI283" s="203">
        <f>IF(N283="nulová",J283,0)</f>
        <v>0</v>
      </c>
      <c r="BJ283" s="23" t="s">
        <v>80</v>
      </c>
      <c r="BK283" s="203">
        <f>ROUND(I283*H283,2)</f>
        <v>0</v>
      </c>
      <c r="BL283" s="23" t="s">
        <v>169</v>
      </c>
      <c r="BM283" s="23" t="s">
        <v>702</v>
      </c>
    </row>
    <row r="284" spans="2:65" s="1" customFormat="1" ht="337.5">
      <c r="B284" s="40"/>
      <c r="C284" s="62"/>
      <c r="D284" s="204" t="s">
        <v>171</v>
      </c>
      <c r="E284" s="62"/>
      <c r="F284" s="205" t="s">
        <v>370</v>
      </c>
      <c r="G284" s="62"/>
      <c r="H284" s="62"/>
      <c r="I284" s="162"/>
      <c r="J284" s="62"/>
      <c r="K284" s="62"/>
      <c r="L284" s="60"/>
      <c r="M284" s="206"/>
      <c r="N284" s="41"/>
      <c r="O284" s="41"/>
      <c r="P284" s="41"/>
      <c r="Q284" s="41"/>
      <c r="R284" s="41"/>
      <c r="S284" s="41"/>
      <c r="T284" s="77"/>
      <c r="AT284" s="23" t="s">
        <v>171</v>
      </c>
      <c r="AU284" s="23" t="s">
        <v>82</v>
      </c>
    </row>
    <row r="285" spans="2:65" s="11" customFormat="1">
      <c r="B285" s="207"/>
      <c r="C285" s="208"/>
      <c r="D285" s="204" t="s">
        <v>173</v>
      </c>
      <c r="E285" s="209" t="s">
        <v>21</v>
      </c>
      <c r="F285" s="210" t="s">
        <v>371</v>
      </c>
      <c r="G285" s="208"/>
      <c r="H285" s="211" t="s">
        <v>21</v>
      </c>
      <c r="I285" s="212"/>
      <c r="J285" s="208"/>
      <c r="K285" s="208"/>
      <c r="L285" s="213"/>
      <c r="M285" s="214"/>
      <c r="N285" s="215"/>
      <c r="O285" s="215"/>
      <c r="P285" s="215"/>
      <c r="Q285" s="215"/>
      <c r="R285" s="215"/>
      <c r="S285" s="215"/>
      <c r="T285" s="216"/>
      <c r="AT285" s="217" t="s">
        <v>173</v>
      </c>
      <c r="AU285" s="217" t="s">
        <v>82</v>
      </c>
      <c r="AV285" s="11" t="s">
        <v>80</v>
      </c>
      <c r="AW285" s="11" t="s">
        <v>36</v>
      </c>
      <c r="AX285" s="11" t="s">
        <v>72</v>
      </c>
      <c r="AY285" s="217" t="s">
        <v>162</v>
      </c>
    </row>
    <row r="286" spans="2:65" s="11" customFormat="1">
      <c r="B286" s="207"/>
      <c r="C286" s="208"/>
      <c r="D286" s="204" t="s">
        <v>173</v>
      </c>
      <c r="E286" s="209" t="s">
        <v>21</v>
      </c>
      <c r="F286" s="210" t="s">
        <v>310</v>
      </c>
      <c r="G286" s="208"/>
      <c r="H286" s="211" t="s">
        <v>21</v>
      </c>
      <c r="I286" s="212"/>
      <c r="J286" s="208"/>
      <c r="K286" s="208"/>
      <c r="L286" s="213"/>
      <c r="M286" s="214"/>
      <c r="N286" s="215"/>
      <c r="O286" s="215"/>
      <c r="P286" s="215"/>
      <c r="Q286" s="215"/>
      <c r="R286" s="215"/>
      <c r="S286" s="215"/>
      <c r="T286" s="216"/>
      <c r="AT286" s="217" t="s">
        <v>173</v>
      </c>
      <c r="AU286" s="217" t="s">
        <v>82</v>
      </c>
      <c r="AV286" s="11" t="s">
        <v>80</v>
      </c>
      <c r="AW286" s="11" t="s">
        <v>36</v>
      </c>
      <c r="AX286" s="11" t="s">
        <v>72</v>
      </c>
      <c r="AY286" s="217" t="s">
        <v>162</v>
      </c>
    </row>
    <row r="287" spans="2:65" s="12" customFormat="1">
      <c r="B287" s="218"/>
      <c r="C287" s="219"/>
      <c r="D287" s="204" t="s">
        <v>173</v>
      </c>
      <c r="E287" s="220" t="s">
        <v>21</v>
      </c>
      <c r="F287" s="221" t="s">
        <v>703</v>
      </c>
      <c r="G287" s="219"/>
      <c r="H287" s="222">
        <v>333.96</v>
      </c>
      <c r="I287" s="223"/>
      <c r="J287" s="219"/>
      <c r="K287" s="219"/>
      <c r="L287" s="224"/>
      <c r="M287" s="225"/>
      <c r="N287" s="226"/>
      <c r="O287" s="226"/>
      <c r="P287" s="226"/>
      <c r="Q287" s="226"/>
      <c r="R287" s="226"/>
      <c r="S287" s="226"/>
      <c r="T287" s="227"/>
      <c r="AT287" s="228" t="s">
        <v>173</v>
      </c>
      <c r="AU287" s="228" t="s">
        <v>82</v>
      </c>
      <c r="AV287" s="12" t="s">
        <v>82</v>
      </c>
      <c r="AW287" s="12" t="s">
        <v>36</v>
      </c>
      <c r="AX287" s="12" t="s">
        <v>72</v>
      </c>
      <c r="AY287" s="228" t="s">
        <v>162</v>
      </c>
    </row>
    <row r="288" spans="2:65" s="13" customFormat="1">
      <c r="B288" s="229"/>
      <c r="C288" s="230"/>
      <c r="D288" s="231" t="s">
        <v>173</v>
      </c>
      <c r="E288" s="232" t="s">
        <v>21</v>
      </c>
      <c r="F288" s="233" t="s">
        <v>177</v>
      </c>
      <c r="G288" s="230"/>
      <c r="H288" s="234">
        <v>333.96</v>
      </c>
      <c r="I288" s="235"/>
      <c r="J288" s="230"/>
      <c r="K288" s="230"/>
      <c r="L288" s="236"/>
      <c r="M288" s="237"/>
      <c r="N288" s="238"/>
      <c r="O288" s="238"/>
      <c r="P288" s="238"/>
      <c r="Q288" s="238"/>
      <c r="R288" s="238"/>
      <c r="S288" s="238"/>
      <c r="T288" s="239"/>
      <c r="AT288" s="240" t="s">
        <v>173</v>
      </c>
      <c r="AU288" s="240" t="s">
        <v>82</v>
      </c>
      <c r="AV288" s="13" t="s">
        <v>169</v>
      </c>
      <c r="AW288" s="13" t="s">
        <v>36</v>
      </c>
      <c r="AX288" s="13" t="s">
        <v>80</v>
      </c>
      <c r="AY288" s="240" t="s">
        <v>162</v>
      </c>
    </row>
    <row r="289" spans="2:65" s="1" customFormat="1" ht="28.9" customHeight="1">
      <c r="B289" s="40"/>
      <c r="C289" s="192" t="s">
        <v>373</v>
      </c>
      <c r="D289" s="192" t="s">
        <v>164</v>
      </c>
      <c r="E289" s="193" t="s">
        <v>374</v>
      </c>
      <c r="F289" s="194" t="s">
        <v>375</v>
      </c>
      <c r="G289" s="195" t="s">
        <v>167</v>
      </c>
      <c r="H289" s="196">
        <v>71</v>
      </c>
      <c r="I289" s="197"/>
      <c r="J289" s="198">
        <f>ROUND(I289*H289,2)</f>
        <v>0</v>
      </c>
      <c r="K289" s="194" t="s">
        <v>168</v>
      </c>
      <c r="L289" s="60"/>
      <c r="M289" s="199" t="s">
        <v>21</v>
      </c>
      <c r="N289" s="200" t="s">
        <v>43</v>
      </c>
      <c r="O289" s="41"/>
      <c r="P289" s="201">
        <f>O289*H289</f>
        <v>0</v>
      </c>
      <c r="Q289" s="201">
        <v>0</v>
      </c>
      <c r="R289" s="201">
        <f>Q289*H289</f>
        <v>0</v>
      </c>
      <c r="S289" s="201">
        <v>0</v>
      </c>
      <c r="T289" s="202">
        <f>S289*H289</f>
        <v>0</v>
      </c>
      <c r="AR289" s="23" t="s">
        <v>169</v>
      </c>
      <c r="AT289" s="23" t="s">
        <v>164</v>
      </c>
      <c r="AU289" s="23" t="s">
        <v>82</v>
      </c>
      <c r="AY289" s="23" t="s">
        <v>162</v>
      </c>
      <c r="BE289" s="203">
        <f>IF(N289="základní",J289,0)</f>
        <v>0</v>
      </c>
      <c r="BF289" s="203">
        <f>IF(N289="snížená",J289,0)</f>
        <v>0</v>
      </c>
      <c r="BG289" s="203">
        <f>IF(N289="zákl. přenesená",J289,0)</f>
        <v>0</v>
      </c>
      <c r="BH289" s="203">
        <f>IF(N289="sníž. přenesená",J289,0)</f>
        <v>0</v>
      </c>
      <c r="BI289" s="203">
        <f>IF(N289="nulová",J289,0)</f>
        <v>0</v>
      </c>
      <c r="BJ289" s="23" t="s">
        <v>80</v>
      </c>
      <c r="BK289" s="203">
        <f>ROUND(I289*H289,2)</f>
        <v>0</v>
      </c>
      <c r="BL289" s="23" t="s">
        <v>169</v>
      </c>
      <c r="BM289" s="23" t="s">
        <v>704</v>
      </c>
    </row>
    <row r="290" spans="2:65" s="1" customFormat="1" ht="409.5">
      <c r="B290" s="40"/>
      <c r="C290" s="62"/>
      <c r="D290" s="204" t="s">
        <v>171</v>
      </c>
      <c r="E290" s="62"/>
      <c r="F290" s="241" t="s">
        <v>377</v>
      </c>
      <c r="G290" s="62"/>
      <c r="H290" s="62"/>
      <c r="I290" s="162"/>
      <c r="J290" s="62"/>
      <c r="K290" s="62"/>
      <c r="L290" s="60"/>
      <c r="M290" s="206"/>
      <c r="N290" s="41"/>
      <c r="O290" s="41"/>
      <c r="P290" s="41"/>
      <c r="Q290" s="41"/>
      <c r="R290" s="41"/>
      <c r="S290" s="41"/>
      <c r="T290" s="77"/>
      <c r="AT290" s="23" t="s">
        <v>171</v>
      </c>
      <c r="AU290" s="23" t="s">
        <v>82</v>
      </c>
    </row>
    <row r="291" spans="2:65" s="11" customFormat="1">
      <c r="B291" s="207"/>
      <c r="C291" s="208"/>
      <c r="D291" s="204" t="s">
        <v>173</v>
      </c>
      <c r="E291" s="209" t="s">
        <v>21</v>
      </c>
      <c r="F291" s="210" t="s">
        <v>654</v>
      </c>
      <c r="G291" s="208"/>
      <c r="H291" s="211" t="s">
        <v>21</v>
      </c>
      <c r="I291" s="212"/>
      <c r="J291" s="208"/>
      <c r="K291" s="208"/>
      <c r="L291" s="213"/>
      <c r="M291" s="214"/>
      <c r="N291" s="215"/>
      <c r="O291" s="215"/>
      <c r="P291" s="215"/>
      <c r="Q291" s="215"/>
      <c r="R291" s="215"/>
      <c r="S291" s="215"/>
      <c r="T291" s="216"/>
      <c r="AT291" s="217" t="s">
        <v>173</v>
      </c>
      <c r="AU291" s="217" t="s">
        <v>82</v>
      </c>
      <c r="AV291" s="11" t="s">
        <v>80</v>
      </c>
      <c r="AW291" s="11" t="s">
        <v>36</v>
      </c>
      <c r="AX291" s="11" t="s">
        <v>72</v>
      </c>
      <c r="AY291" s="217" t="s">
        <v>162</v>
      </c>
    </row>
    <row r="292" spans="2:65" s="11" customFormat="1">
      <c r="B292" s="207"/>
      <c r="C292" s="208"/>
      <c r="D292" s="204" t="s">
        <v>173</v>
      </c>
      <c r="E292" s="209" t="s">
        <v>21</v>
      </c>
      <c r="F292" s="210" t="s">
        <v>378</v>
      </c>
      <c r="G292" s="208"/>
      <c r="H292" s="211" t="s">
        <v>21</v>
      </c>
      <c r="I292" s="212"/>
      <c r="J292" s="208"/>
      <c r="K292" s="208"/>
      <c r="L292" s="213"/>
      <c r="M292" s="214"/>
      <c r="N292" s="215"/>
      <c r="O292" s="215"/>
      <c r="P292" s="215"/>
      <c r="Q292" s="215"/>
      <c r="R292" s="215"/>
      <c r="S292" s="215"/>
      <c r="T292" s="216"/>
      <c r="AT292" s="217" t="s">
        <v>173</v>
      </c>
      <c r="AU292" s="217" t="s">
        <v>82</v>
      </c>
      <c r="AV292" s="11" t="s">
        <v>80</v>
      </c>
      <c r="AW292" s="11" t="s">
        <v>36</v>
      </c>
      <c r="AX292" s="11" t="s">
        <v>72</v>
      </c>
      <c r="AY292" s="217" t="s">
        <v>162</v>
      </c>
    </row>
    <row r="293" spans="2:65" s="12" customFormat="1">
      <c r="B293" s="218"/>
      <c r="C293" s="219"/>
      <c r="D293" s="204" t="s">
        <v>173</v>
      </c>
      <c r="E293" s="220" t="s">
        <v>21</v>
      </c>
      <c r="F293" s="221" t="s">
        <v>647</v>
      </c>
      <c r="G293" s="219"/>
      <c r="H293" s="222">
        <v>71</v>
      </c>
      <c r="I293" s="223"/>
      <c r="J293" s="219"/>
      <c r="K293" s="219"/>
      <c r="L293" s="224"/>
      <c r="M293" s="225"/>
      <c r="N293" s="226"/>
      <c r="O293" s="226"/>
      <c r="P293" s="226"/>
      <c r="Q293" s="226"/>
      <c r="R293" s="226"/>
      <c r="S293" s="226"/>
      <c r="T293" s="227"/>
      <c r="AT293" s="228" t="s">
        <v>173</v>
      </c>
      <c r="AU293" s="228" t="s">
        <v>82</v>
      </c>
      <c r="AV293" s="12" t="s">
        <v>82</v>
      </c>
      <c r="AW293" s="12" t="s">
        <v>36</v>
      </c>
      <c r="AX293" s="12" t="s">
        <v>72</v>
      </c>
      <c r="AY293" s="228" t="s">
        <v>162</v>
      </c>
    </row>
    <row r="294" spans="2:65" s="13" customFormat="1">
      <c r="B294" s="229"/>
      <c r="C294" s="230"/>
      <c r="D294" s="231" t="s">
        <v>173</v>
      </c>
      <c r="E294" s="232" t="s">
        <v>21</v>
      </c>
      <c r="F294" s="233" t="s">
        <v>177</v>
      </c>
      <c r="G294" s="230"/>
      <c r="H294" s="234">
        <v>71</v>
      </c>
      <c r="I294" s="235"/>
      <c r="J294" s="230"/>
      <c r="K294" s="230"/>
      <c r="L294" s="236"/>
      <c r="M294" s="237"/>
      <c r="N294" s="238"/>
      <c r="O294" s="238"/>
      <c r="P294" s="238"/>
      <c r="Q294" s="238"/>
      <c r="R294" s="238"/>
      <c r="S294" s="238"/>
      <c r="T294" s="239"/>
      <c r="AT294" s="240" t="s">
        <v>173</v>
      </c>
      <c r="AU294" s="240" t="s">
        <v>82</v>
      </c>
      <c r="AV294" s="13" t="s">
        <v>169</v>
      </c>
      <c r="AW294" s="13" t="s">
        <v>36</v>
      </c>
      <c r="AX294" s="13" t="s">
        <v>80</v>
      </c>
      <c r="AY294" s="240" t="s">
        <v>162</v>
      </c>
    </row>
    <row r="295" spans="2:65" s="1" customFormat="1" ht="28.9" customHeight="1">
      <c r="B295" s="40"/>
      <c r="C295" s="192" t="s">
        <v>379</v>
      </c>
      <c r="D295" s="192" t="s">
        <v>164</v>
      </c>
      <c r="E295" s="193" t="s">
        <v>380</v>
      </c>
      <c r="F295" s="194" t="s">
        <v>381</v>
      </c>
      <c r="G295" s="195" t="s">
        <v>260</v>
      </c>
      <c r="H295" s="196">
        <v>124</v>
      </c>
      <c r="I295" s="197"/>
      <c r="J295" s="198">
        <f>ROUND(I295*H295,2)</f>
        <v>0</v>
      </c>
      <c r="K295" s="194" t="s">
        <v>168</v>
      </c>
      <c r="L295" s="60"/>
      <c r="M295" s="199" t="s">
        <v>21</v>
      </c>
      <c r="N295" s="200" t="s">
        <v>43</v>
      </c>
      <c r="O295" s="41"/>
      <c r="P295" s="201">
        <f>O295*H295</f>
        <v>0</v>
      </c>
      <c r="Q295" s="201">
        <v>0</v>
      </c>
      <c r="R295" s="201">
        <f>Q295*H295</f>
        <v>0</v>
      </c>
      <c r="S295" s="201">
        <v>0</v>
      </c>
      <c r="T295" s="202">
        <f>S295*H295</f>
        <v>0</v>
      </c>
      <c r="AR295" s="23" t="s">
        <v>169</v>
      </c>
      <c r="AT295" s="23" t="s">
        <v>164</v>
      </c>
      <c r="AU295" s="23" t="s">
        <v>82</v>
      </c>
      <c r="AY295" s="23" t="s">
        <v>162</v>
      </c>
      <c r="BE295" s="203">
        <f>IF(N295="základní",J295,0)</f>
        <v>0</v>
      </c>
      <c r="BF295" s="203">
        <f>IF(N295="snížená",J295,0)</f>
        <v>0</v>
      </c>
      <c r="BG295" s="203">
        <f>IF(N295="zákl. přenesená",J295,0)</f>
        <v>0</v>
      </c>
      <c r="BH295" s="203">
        <f>IF(N295="sníž. přenesená",J295,0)</f>
        <v>0</v>
      </c>
      <c r="BI295" s="203">
        <f>IF(N295="nulová",J295,0)</f>
        <v>0</v>
      </c>
      <c r="BJ295" s="23" t="s">
        <v>80</v>
      </c>
      <c r="BK295" s="203">
        <f>ROUND(I295*H295,2)</f>
        <v>0</v>
      </c>
      <c r="BL295" s="23" t="s">
        <v>169</v>
      </c>
      <c r="BM295" s="23" t="s">
        <v>705</v>
      </c>
    </row>
    <row r="296" spans="2:65" s="1" customFormat="1" ht="135">
      <c r="B296" s="40"/>
      <c r="C296" s="62"/>
      <c r="D296" s="204" t="s">
        <v>171</v>
      </c>
      <c r="E296" s="62"/>
      <c r="F296" s="205" t="s">
        <v>383</v>
      </c>
      <c r="G296" s="62"/>
      <c r="H296" s="62"/>
      <c r="I296" s="162"/>
      <c r="J296" s="62"/>
      <c r="K296" s="62"/>
      <c r="L296" s="60"/>
      <c r="M296" s="206"/>
      <c r="N296" s="41"/>
      <c r="O296" s="41"/>
      <c r="P296" s="41"/>
      <c r="Q296" s="41"/>
      <c r="R296" s="41"/>
      <c r="S296" s="41"/>
      <c r="T296" s="77"/>
      <c r="AT296" s="23" t="s">
        <v>171</v>
      </c>
      <c r="AU296" s="23" t="s">
        <v>82</v>
      </c>
    </row>
    <row r="297" spans="2:65" s="11" customFormat="1">
      <c r="B297" s="207"/>
      <c r="C297" s="208"/>
      <c r="D297" s="204" t="s">
        <v>173</v>
      </c>
      <c r="E297" s="209" t="s">
        <v>21</v>
      </c>
      <c r="F297" s="210" t="s">
        <v>654</v>
      </c>
      <c r="G297" s="208"/>
      <c r="H297" s="211" t="s">
        <v>21</v>
      </c>
      <c r="I297" s="212"/>
      <c r="J297" s="208"/>
      <c r="K297" s="208"/>
      <c r="L297" s="213"/>
      <c r="M297" s="214"/>
      <c r="N297" s="215"/>
      <c r="O297" s="215"/>
      <c r="P297" s="215"/>
      <c r="Q297" s="215"/>
      <c r="R297" s="215"/>
      <c r="S297" s="215"/>
      <c r="T297" s="216"/>
      <c r="AT297" s="217" t="s">
        <v>173</v>
      </c>
      <c r="AU297" s="217" t="s">
        <v>82</v>
      </c>
      <c r="AV297" s="11" t="s">
        <v>80</v>
      </c>
      <c r="AW297" s="11" t="s">
        <v>36</v>
      </c>
      <c r="AX297" s="11" t="s">
        <v>72</v>
      </c>
      <c r="AY297" s="217" t="s">
        <v>162</v>
      </c>
    </row>
    <row r="298" spans="2:65" s="11" customFormat="1">
      <c r="B298" s="207"/>
      <c r="C298" s="208"/>
      <c r="D298" s="204" t="s">
        <v>173</v>
      </c>
      <c r="E298" s="209" t="s">
        <v>21</v>
      </c>
      <c r="F298" s="210" t="s">
        <v>384</v>
      </c>
      <c r="G298" s="208"/>
      <c r="H298" s="211" t="s">
        <v>21</v>
      </c>
      <c r="I298" s="212"/>
      <c r="J298" s="208"/>
      <c r="K298" s="208"/>
      <c r="L298" s="213"/>
      <c r="M298" s="214"/>
      <c r="N298" s="215"/>
      <c r="O298" s="215"/>
      <c r="P298" s="215"/>
      <c r="Q298" s="215"/>
      <c r="R298" s="215"/>
      <c r="S298" s="215"/>
      <c r="T298" s="216"/>
      <c r="AT298" s="217" t="s">
        <v>173</v>
      </c>
      <c r="AU298" s="217" t="s">
        <v>82</v>
      </c>
      <c r="AV298" s="11" t="s">
        <v>80</v>
      </c>
      <c r="AW298" s="11" t="s">
        <v>36</v>
      </c>
      <c r="AX298" s="11" t="s">
        <v>72</v>
      </c>
      <c r="AY298" s="217" t="s">
        <v>162</v>
      </c>
    </row>
    <row r="299" spans="2:65" s="12" customFormat="1">
      <c r="B299" s="218"/>
      <c r="C299" s="219"/>
      <c r="D299" s="204" t="s">
        <v>173</v>
      </c>
      <c r="E299" s="220" t="s">
        <v>21</v>
      </c>
      <c r="F299" s="221" t="s">
        <v>706</v>
      </c>
      <c r="G299" s="219"/>
      <c r="H299" s="222">
        <v>124</v>
      </c>
      <c r="I299" s="223"/>
      <c r="J299" s="219"/>
      <c r="K299" s="219"/>
      <c r="L299" s="224"/>
      <c r="M299" s="225"/>
      <c r="N299" s="226"/>
      <c r="O299" s="226"/>
      <c r="P299" s="226"/>
      <c r="Q299" s="226"/>
      <c r="R299" s="226"/>
      <c r="S299" s="226"/>
      <c r="T299" s="227"/>
      <c r="AT299" s="228" t="s">
        <v>173</v>
      </c>
      <c r="AU299" s="228" t="s">
        <v>82</v>
      </c>
      <c r="AV299" s="12" t="s">
        <v>82</v>
      </c>
      <c r="AW299" s="12" t="s">
        <v>36</v>
      </c>
      <c r="AX299" s="12" t="s">
        <v>72</v>
      </c>
      <c r="AY299" s="228" t="s">
        <v>162</v>
      </c>
    </row>
    <row r="300" spans="2:65" s="13" customFormat="1">
      <c r="B300" s="229"/>
      <c r="C300" s="230"/>
      <c r="D300" s="231" t="s">
        <v>173</v>
      </c>
      <c r="E300" s="232" t="s">
        <v>21</v>
      </c>
      <c r="F300" s="233" t="s">
        <v>177</v>
      </c>
      <c r="G300" s="230"/>
      <c r="H300" s="234">
        <v>124</v>
      </c>
      <c r="I300" s="235"/>
      <c r="J300" s="230"/>
      <c r="K300" s="230"/>
      <c r="L300" s="236"/>
      <c r="M300" s="237"/>
      <c r="N300" s="238"/>
      <c r="O300" s="238"/>
      <c r="P300" s="238"/>
      <c r="Q300" s="238"/>
      <c r="R300" s="238"/>
      <c r="S300" s="238"/>
      <c r="T300" s="239"/>
      <c r="AT300" s="240" t="s">
        <v>173</v>
      </c>
      <c r="AU300" s="240" t="s">
        <v>82</v>
      </c>
      <c r="AV300" s="13" t="s">
        <v>169</v>
      </c>
      <c r="AW300" s="13" t="s">
        <v>36</v>
      </c>
      <c r="AX300" s="13" t="s">
        <v>80</v>
      </c>
      <c r="AY300" s="240" t="s">
        <v>162</v>
      </c>
    </row>
    <row r="301" spans="2:65" s="1" customFormat="1" ht="20.45" customHeight="1">
      <c r="B301" s="40"/>
      <c r="C301" s="242" t="s">
        <v>386</v>
      </c>
      <c r="D301" s="242" t="s">
        <v>387</v>
      </c>
      <c r="E301" s="243" t="s">
        <v>388</v>
      </c>
      <c r="F301" s="244" t="s">
        <v>389</v>
      </c>
      <c r="G301" s="245" t="s">
        <v>390</v>
      </c>
      <c r="H301" s="246">
        <v>1.86</v>
      </c>
      <c r="I301" s="247"/>
      <c r="J301" s="248">
        <f>ROUND(I301*H301,2)</f>
        <v>0</v>
      </c>
      <c r="K301" s="244" t="s">
        <v>168</v>
      </c>
      <c r="L301" s="249"/>
      <c r="M301" s="250" t="s">
        <v>21</v>
      </c>
      <c r="N301" s="251" t="s">
        <v>43</v>
      </c>
      <c r="O301" s="41"/>
      <c r="P301" s="201">
        <f>O301*H301</f>
        <v>0</v>
      </c>
      <c r="Q301" s="201">
        <v>1E-3</v>
      </c>
      <c r="R301" s="201">
        <f>Q301*H301</f>
        <v>1.8600000000000001E-3</v>
      </c>
      <c r="S301" s="201">
        <v>0</v>
      </c>
      <c r="T301" s="202">
        <f>S301*H301</f>
        <v>0</v>
      </c>
      <c r="AR301" s="23" t="s">
        <v>223</v>
      </c>
      <c r="AT301" s="23" t="s">
        <v>387</v>
      </c>
      <c r="AU301" s="23" t="s">
        <v>82</v>
      </c>
      <c r="AY301" s="23" t="s">
        <v>162</v>
      </c>
      <c r="BE301" s="203">
        <f>IF(N301="základní",J301,0)</f>
        <v>0</v>
      </c>
      <c r="BF301" s="203">
        <f>IF(N301="snížená",J301,0)</f>
        <v>0</v>
      </c>
      <c r="BG301" s="203">
        <f>IF(N301="zákl. přenesená",J301,0)</f>
        <v>0</v>
      </c>
      <c r="BH301" s="203">
        <f>IF(N301="sníž. přenesená",J301,0)</f>
        <v>0</v>
      </c>
      <c r="BI301" s="203">
        <f>IF(N301="nulová",J301,0)</f>
        <v>0</v>
      </c>
      <c r="BJ301" s="23" t="s">
        <v>80</v>
      </c>
      <c r="BK301" s="203">
        <f>ROUND(I301*H301,2)</f>
        <v>0</v>
      </c>
      <c r="BL301" s="23" t="s">
        <v>169</v>
      </c>
      <c r="BM301" s="23" t="s">
        <v>707</v>
      </c>
    </row>
    <row r="302" spans="2:65" s="11" customFormat="1">
      <c r="B302" s="207"/>
      <c r="C302" s="208"/>
      <c r="D302" s="204" t="s">
        <v>173</v>
      </c>
      <c r="E302" s="209" t="s">
        <v>21</v>
      </c>
      <c r="F302" s="210" t="s">
        <v>392</v>
      </c>
      <c r="G302" s="208"/>
      <c r="H302" s="211" t="s">
        <v>21</v>
      </c>
      <c r="I302" s="212"/>
      <c r="J302" s="208"/>
      <c r="K302" s="208"/>
      <c r="L302" s="213"/>
      <c r="M302" s="214"/>
      <c r="N302" s="215"/>
      <c r="O302" s="215"/>
      <c r="P302" s="215"/>
      <c r="Q302" s="215"/>
      <c r="R302" s="215"/>
      <c r="S302" s="215"/>
      <c r="T302" s="216"/>
      <c r="AT302" s="217" t="s">
        <v>173</v>
      </c>
      <c r="AU302" s="217" t="s">
        <v>82</v>
      </c>
      <c r="AV302" s="11" t="s">
        <v>80</v>
      </c>
      <c r="AW302" s="11" t="s">
        <v>36</v>
      </c>
      <c r="AX302" s="11" t="s">
        <v>72</v>
      </c>
      <c r="AY302" s="217" t="s">
        <v>162</v>
      </c>
    </row>
    <row r="303" spans="2:65" s="12" customFormat="1">
      <c r="B303" s="218"/>
      <c r="C303" s="219"/>
      <c r="D303" s="204" t="s">
        <v>173</v>
      </c>
      <c r="E303" s="220" t="s">
        <v>21</v>
      </c>
      <c r="F303" s="221" t="s">
        <v>708</v>
      </c>
      <c r="G303" s="219"/>
      <c r="H303" s="222">
        <v>1.86</v>
      </c>
      <c r="I303" s="223"/>
      <c r="J303" s="219"/>
      <c r="K303" s="219"/>
      <c r="L303" s="224"/>
      <c r="M303" s="225"/>
      <c r="N303" s="226"/>
      <c r="O303" s="226"/>
      <c r="P303" s="226"/>
      <c r="Q303" s="226"/>
      <c r="R303" s="226"/>
      <c r="S303" s="226"/>
      <c r="T303" s="227"/>
      <c r="AT303" s="228" t="s">
        <v>173</v>
      </c>
      <c r="AU303" s="228" t="s">
        <v>82</v>
      </c>
      <c r="AV303" s="12" t="s">
        <v>82</v>
      </c>
      <c r="AW303" s="12" t="s">
        <v>36</v>
      </c>
      <c r="AX303" s="12" t="s">
        <v>72</v>
      </c>
      <c r="AY303" s="228" t="s">
        <v>162</v>
      </c>
    </row>
    <row r="304" spans="2:65" s="13" customFormat="1">
      <c r="B304" s="229"/>
      <c r="C304" s="230"/>
      <c r="D304" s="231" t="s">
        <v>173</v>
      </c>
      <c r="E304" s="232" t="s">
        <v>21</v>
      </c>
      <c r="F304" s="233" t="s">
        <v>177</v>
      </c>
      <c r="G304" s="230"/>
      <c r="H304" s="234">
        <v>1.86</v>
      </c>
      <c r="I304" s="235"/>
      <c r="J304" s="230"/>
      <c r="K304" s="230"/>
      <c r="L304" s="236"/>
      <c r="M304" s="237"/>
      <c r="N304" s="238"/>
      <c r="O304" s="238"/>
      <c r="P304" s="238"/>
      <c r="Q304" s="238"/>
      <c r="R304" s="238"/>
      <c r="S304" s="238"/>
      <c r="T304" s="239"/>
      <c r="AT304" s="240" t="s">
        <v>173</v>
      </c>
      <c r="AU304" s="240" t="s">
        <v>82</v>
      </c>
      <c r="AV304" s="13" t="s">
        <v>169</v>
      </c>
      <c r="AW304" s="13" t="s">
        <v>36</v>
      </c>
      <c r="AX304" s="13" t="s">
        <v>80</v>
      </c>
      <c r="AY304" s="240" t="s">
        <v>162</v>
      </c>
    </row>
    <row r="305" spans="2:65" s="1" customFormat="1" ht="28.9" customHeight="1">
      <c r="B305" s="40"/>
      <c r="C305" s="192" t="s">
        <v>394</v>
      </c>
      <c r="D305" s="192" t="s">
        <v>164</v>
      </c>
      <c r="E305" s="193" t="s">
        <v>395</v>
      </c>
      <c r="F305" s="194" t="s">
        <v>396</v>
      </c>
      <c r="G305" s="195" t="s">
        <v>260</v>
      </c>
      <c r="H305" s="196">
        <v>124</v>
      </c>
      <c r="I305" s="197"/>
      <c r="J305" s="198">
        <f>ROUND(I305*H305,2)</f>
        <v>0</v>
      </c>
      <c r="K305" s="194" t="s">
        <v>168</v>
      </c>
      <c r="L305" s="60"/>
      <c r="M305" s="199" t="s">
        <v>21</v>
      </c>
      <c r="N305" s="200" t="s">
        <v>43</v>
      </c>
      <c r="O305" s="41"/>
      <c r="P305" s="201">
        <f>O305*H305</f>
        <v>0</v>
      </c>
      <c r="Q305" s="201">
        <v>0</v>
      </c>
      <c r="R305" s="201">
        <f>Q305*H305</f>
        <v>0</v>
      </c>
      <c r="S305" s="201">
        <v>0</v>
      </c>
      <c r="T305" s="202">
        <f>S305*H305</f>
        <v>0</v>
      </c>
      <c r="AR305" s="23" t="s">
        <v>169</v>
      </c>
      <c r="AT305" s="23" t="s">
        <v>164</v>
      </c>
      <c r="AU305" s="23" t="s">
        <v>82</v>
      </c>
      <c r="AY305" s="23" t="s">
        <v>162</v>
      </c>
      <c r="BE305" s="203">
        <f>IF(N305="základní",J305,0)</f>
        <v>0</v>
      </c>
      <c r="BF305" s="203">
        <f>IF(N305="snížená",J305,0)</f>
        <v>0</v>
      </c>
      <c r="BG305" s="203">
        <f>IF(N305="zákl. přenesená",J305,0)</f>
        <v>0</v>
      </c>
      <c r="BH305" s="203">
        <f>IF(N305="sníž. přenesená",J305,0)</f>
        <v>0</v>
      </c>
      <c r="BI305" s="203">
        <f>IF(N305="nulová",J305,0)</f>
        <v>0</v>
      </c>
      <c r="BJ305" s="23" t="s">
        <v>80</v>
      </c>
      <c r="BK305" s="203">
        <f>ROUND(I305*H305,2)</f>
        <v>0</v>
      </c>
      <c r="BL305" s="23" t="s">
        <v>169</v>
      </c>
      <c r="BM305" s="23" t="s">
        <v>709</v>
      </c>
    </row>
    <row r="306" spans="2:65" s="1" customFormat="1" ht="135">
      <c r="B306" s="40"/>
      <c r="C306" s="62"/>
      <c r="D306" s="204" t="s">
        <v>171</v>
      </c>
      <c r="E306" s="62"/>
      <c r="F306" s="205" t="s">
        <v>398</v>
      </c>
      <c r="G306" s="62"/>
      <c r="H306" s="62"/>
      <c r="I306" s="162"/>
      <c r="J306" s="62"/>
      <c r="K306" s="62"/>
      <c r="L306" s="60"/>
      <c r="M306" s="206"/>
      <c r="N306" s="41"/>
      <c r="O306" s="41"/>
      <c r="P306" s="41"/>
      <c r="Q306" s="41"/>
      <c r="R306" s="41"/>
      <c r="S306" s="41"/>
      <c r="T306" s="77"/>
      <c r="AT306" s="23" t="s">
        <v>171</v>
      </c>
      <c r="AU306" s="23" t="s">
        <v>82</v>
      </c>
    </row>
    <row r="307" spans="2:65" s="11" customFormat="1">
      <c r="B307" s="207"/>
      <c r="C307" s="208"/>
      <c r="D307" s="204" t="s">
        <v>173</v>
      </c>
      <c r="E307" s="209" t="s">
        <v>21</v>
      </c>
      <c r="F307" s="210" t="s">
        <v>654</v>
      </c>
      <c r="G307" s="208"/>
      <c r="H307" s="211" t="s">
        <v>21</v>
      </c>
      <c r="I307" s="212"/>
      <c r="J307" s="208"/>
      <c r="K307" s="208"/>
      <c r="L307" s="213"/>
      <c r="M307" s="214"/>
      <c r="N307" s="215"/>
      <c r="O307" s="215"/>
      <c r="P307" s="215"/>
      <c r="Q307" s="215"/>
      <c r="R307" s="215"/>
      <c r="S307" s="215"/>
      <c r="T307" s="216"/>
      <c r="AT307" s="217" t="s">
        <v>173</v>
      </c>
      <c r="AU307" s="217" t="s">
        <v>82</v>
      </c>
      <c r="AV307" s="11" t="s">
        <v>80</v>
      </c>
      <c r="AW307" s="11" t="s">
        <v>36</v>
      </c>
      <c r="AX307" s="11" t="s">
        <v>72</v>
      </c>
      <c r="AY307" s="217" t="s">
        <v>162</v>
      </c>
    </row>
    <row r="308" spans="2:65" s="11" customFormat="1">
      <c r="B308" s="207"/>
      <c r="C308" s="208"/>
      <c r="D308" s="204" t="s">
        <v>173</v>
      </c>
      <c r="E308" s="209" t="s">
        <v>21</v>
      </c>
      <c r="F308" s="210" t="s">
        <v>399</v>
      </c>
      <c r="G308" s="208"/>
      <c r="H308" s="211" t="s">
        <v>21</v>
      </c>
      <c r="I308" s="212"/>
      <c r="J308" s="208"/>
      <c r="K308" s="208"/>
      <c r="L308" s="213"/>
      <c r="M308" s="214"/>
      <c r="N308" s="215"/>
      <c r="O308" s="215"/>
      <c r="P308" s="215"/>
      <c r="Q308" s="215"/>
      <c r="R308" s="215"/>
      <c r="S308" s="215"/>
      <c r="T308" s="216"/>
      <c r="AT308" s="217" t="s">
        <v>173</v>
      </c>
      <c r="AU308" s="217" t="s">
        <v>82</v>
      </c>
      <c r="AV308" s="11" t="s">
        <v>80</v>
      </c>
      <c r="AW308" s="11" t="s">
        <v>36</v>
      </c>
      <c r="AX308" s="11" t="s">
        <v>72</v>
      </c>
      <c r="AY308" s="217" t="s">
        <v>162</v>
      </c>
    </row>
    <row r="309" spans="2:65" s="12" customFormat="1">
      <c r="B309" s="218"/>
      <c r="C309" s="219"/>
      <c r="D309" s="204" t="s">
        <v>173</v>
      </c>
      <c r="E309" s="220" t="s">
        <v>21</v>
      </c>
      <c r="F309" s="221" t="s">
        <v>706</v>
      </c>
      <c r="G309" s="219"/>
      <c r="H309" s="222">
        <v>124</v>
      </c>
      <c r="I309" s="223"/>
      <c r="J309" s="219"/>
      <c r="K309" s="219"/>
      <c r="L309" s="224"/>
      <c r="M309" s="225"/>
      <c r="N309" s="226"/>
      <c r="O309" s="226"/>
      <c r="P309" s="226"/>
      <c r="Q309" s="226"/>
      <c r="R309" s="226"/>
      <c r="S309" s="226"/>
      <c r="T309" s="227"/>
      <c r="AT309" s="228" t="s">
        <v>173</v>
      </c>
      <c r="AU309" s="228" t="s">
        <v>82</v>
      </c>
      <c r="AV309" s="12" t="s">
        <v>82</v>
      </c>
      <c r="AW309" s="12" t="s">
        <v>36</v>
      </c>
      <c r="AX309" s="12" t="s">
        <v>72</v>
      </c>
      <c r="AY309" s="228" t="s">
        <v>162</v>
      </c>
    </row>
    <row r="310" spans="2:65" s="13" customFormat="1">
      <c r="B310" s="229"/>
      <c r="C310" s="230"/>
      <c r="D310" s="204" t="s">
        <v>173</v>
      </c>
      <c r="E310" s="252" t="s">
        <v>21</v>
      </c>
      <c r="F310" s="253" t="s">
        <v>177</v>
      </c>
      <c r="G310" s="230"/>
      <c r="H310" s="254">
        <v>124</v>
      </c>
      <c r="I310" s="235"/>
      <c r="J310" s="230"/>
      <c r="K310" s="230"/>
      <c r="L310" s="236"/>
      <c r="M310" s="237"/>
      <c r="N310" s="238"/>
      <c r="O310" s="238"/>
      <c r="P310" s="238"/>
      <c r="Q310" s="238"/>
      <c r="R310" s="238"/>
      <c r="S310" s="238"/>
      <c r="T310" s="239"/>
      <c r="AT310" s="240" t="s">
        <v>173</v>
      </c>
      <c r="AU310" s="240" t="s">
        <v>82</v>
      </c>
      <c r="AV310" s="13" t="s">
        <v>169</v>
      </c>
      <c r="AW310" s="13" t="s">
        <v>36</v>
      </c>
      <c r="AX310" s="13" t="s">
        <v>80</v>
      </c>
      <c r="AY310" s="240" t="s">
        <v>162</v>
      </c>
    </row>
    <row r="311" spans="2:65" s="10" customFormat="1" ht="29.85" customHeight="1">
      <c r="B311" s="175"/>
      <c r="C311" s="176"/>
      <c r="D311" s="189" t="s">
        <v>71</v>
      </c>
      <c r="E311" s="190" t="s">
        <v>82</v>
      </c>
      <c r="F311" s="190" t="s">
        <v>400</v>
      </c>
      <c r="G311" s="176"/>
      <c r="H311" s="176"/>
      <c r="I311" s="179"/>
      <c r="J311" s="191">
        <f>BK311</f>
        <v>0</v>
      </c>
      <c r="K311" s="176"/>
      <c r="L311" s="181"/>
      <c r="M311" s="182"/>
      <c r="N311" s="183"/>
      <c r="O311" s="183"/>
      <c r="P311" s="184">
        <f>SUM(P312:P338)</f>
        <v>0</v>
      </c>
      <c r="Q311" s="183"/>
      <c r="R311" s="184">
        <f>SUM(R312:R338)</f>
        <v>10.250440000000001</v>
      </c>
      <c r="S311" s="183"/>
      <c r="T311" s="185">
        <f>SUM(T312:T338)</f>
        <v>0</v>
      </c>
      <c r="AR311" s="186" t="s">
        <v>80</v>
      </c>
      <c r="AT311" s="187" t="s">
        <v>71</v>
      </c>
      <c r="AU311" s="187" t="s">
        <v>80</v>
      </c>
      <c r="AY311" s="186" t="s">
        <v>162</v>
      </c>
      <c r="BK311" s="188">
        <f>SUM(BK312:BK338)</f>
        <v>0</v>
      </c>
    </row>
    <row r="312" spans="2:65" s="1" customFormat="1" ht="28.9" customHeight="1">
      <c r="B312" s="40"/>
      <c r="C312" s="192" t="s">
        <v>222</v>
      </c>
      <c r="D312" s="192" t="s">
        <v>164</v>
      </c>
      <c r="E312" s="193" t="s">
        <v>401</v>
      </c>
      <c r="F312" s="194" t="s">
        <v>402</v>
      </c>
      <c r="G312" s="195" t="s">
        <v>403</v>
      </c>
      <c r="H312" s="196">
        <v>471</v>
      </c>
      <c r="I312" s="197"/>
      <c r="J312" s="198">
        <f>ROUND(I312*H312,2)</f>
        <v>0</v>
      </c>
      <c r="K312" s="194" t="s">
        <v>168</v>
      </c>
      <c r="L312" s="60"/>
      <c r="M312" s="199" t="s">
        <v>21</v>
      </c>
      <c r="N312" s="200" t="s">
        <v>43</v>
      </c>
      <c r="O312" s="41"/>
      <c r="P312" s="201">
        <f>O312*H312</f>
        <v>0</v>
      </c>
      <c r="Q312" s="201">
        <v>2.0000000000000001E-4</v>
      </c>
      <c r="R312" s="201">
        <f>Q312*H312</f>
        <v>9.4200000000000006E-2</v>
      </c>
      <c r="S312" s="201">
        <v>0</v>
      </c>
      <c r="T312" s="202">
        <f>S312*H312</f>
        <v>0</v>
      </c>
      <c r="AR312" s="23" t="s">
        <v>169</v>
      </c>
      <c r="AT312" s="23" t="s">
        <v>164</v>
      </c>
      <c r="AU312" s="23" t="s">
        <v>82</v>
      </c>
      <c r="AY312" s="23" t="s">
        <v>162</v>
      </c>
      <c r="BE312" s="203">
        <f>IF(N312="základní",J312,0)</f>
        <v>0</v>
      </c>
      <c r="BF312" s="203">
        <f>IF(N312="snížená",J312,0)</f>
        <v>0</v>
      </c>
      <c r="BG312" s="203">
        <f>IF(N312="zákl. přenesená",J312,0)</f>
        <v>0</v>
      </c>
      <c r="BH312" s="203">
        <f>IF(N312="sníž. přenesená",J312,0)</f>
        <v>0</v>
      </c>
      <c r="BI312" s="203">
        <f>IF(N312="nulová",J312,0)</f>
        <v>0</v>
      </c>
      <c r="BJ312" s="23" t="s">
        <v>80</v>
      </c>
      <c r="BK312" s="203">
        <f>ROUND(I312*H312,2)</f>
        <v>0</v>
      </c>
      <c r="BL312" s="23" t="s">
        <v>169</v>
      </c>
      <c r="BM312" s="23" t="s">
        <v>710</v>
      </c>
    </row>
    <row r="313" spans="2:65" s="11" customFormat="1">
      <c r="B313" s="207"/>
      <c r="C313" s="208"/>
      <c r="D313" s="204" t="s">
        <v>173</v>
      </c>
      <c r="E313" s="209" t="s">
        <v>21</v>
      </c>
      <c r="F313" s="210" t="s">
        <v>654</v>
      </c>
      <c r="G313" s="208"/>
      <c r="H313" s="211" t="s">
        <v>21</v>
      </c>
      <c r="I313" s="212"/>
      <c r="J313" s="208"/>
      <c r="K313" s="208"/>
      <c r="L313" s="213"/>
      <c r="M313" s="214"/>
      <c r="N313" s="215"/>
      <c r="O313" s="215"/>
      <c r="P313" s="215"/>
      <c r="Q313" s="215"/>
      <c r="R313" s="215"/>
      <c r="S313" s="215"/>
      <c r="T313" s="216"/>
      <c r="AT313" s="217" t="s">
        <v>173</v>
      </c>
      <c r="AU313" s="217" t="s">
        <v>82</v>
      </c>
      <c r="AV313" s="11" t="s">
        <v>80</v>
      </c>
      <c r="AW313" s="11" t="s">
        <v>36</v>
      </c>
      <c r="AX313" s="11" t="s">
        <v>72</v>
      </c>
      <c r="AY313" s="217" t="s">
        <v>162</v>
      </c>
    </row>
    <row r="314" spans="2:65" s="11" customFormat="1">
      <c r="B314" s="207"/>
      <c r="C314" s="208"/>
      <c r="D314" s="204" t="s">
        <v>173</v>
      </c>
      <c r="E314" s="209" t="s">
        <v>21</v>
      </c>
      <c r="F314" s="210" t="s">
        <v>405</v>
      </c>
      <c r="G314" s="208"/>
      <c r="H314" s="211" t="s">
        <v>21</v>
      </c>
      <c r="I314" s="212"/>
      <c r="J314" s="208"/>
      <c r="K314" s="208"/>
      <c r="L314" s="213"/>
      <c r="M314" s="214"/>
      <c r="N314" s="215"/>
      <c r="O314" s="215"/>
      <c r="P314" s="215"/>
      <c r="Q314" s="215"/>
      <c r="R314" s="215"/>
      <c r="S314" s="215"/>
      <c r="T314" s="216"/>
      <c r="AT314" s="217" t="s">
        <v>173</v>
      </c>
      <c r="AU314" s="217" t="s">
        <v>82</v>
      </c>
      <c r="AV314" s="11" t="s">
        <v>80</v>
      </c>
      <c r="AW314" s="11" t="s">
        <v>36</v>
      </c>
      <c r="AX314" s="11" t="s">
        <v>72</v>
      </c>
      <c r="AY314" s="217" t="s">
        <v>162</v>
      </c>
    </row>
    <row r="315" spans="2:65" s="12" customFormat="1">
      <c r="B315" s="218"/>
      <c r="C315" s="219"/>
      <c r="D315" s="204" t="s">
        <v>173</v>
      </c>
      <c r="E315" s="220" t="s">
        <v>21</v>
      </c>
      <c r="F315" s="221" t="s">
        <v>711</v>
      </c>
      <c r="G315" s="219"/>
      <c r="H315" s="222">
        <v>201</v>
      </c>
      <c r="I315" s="223"/>
      <c r="J315" s="219"/>
      <c r="K315" s="219"/>
      <c r="L315" s="224"/>
      <c r="M315" s="225"/>
      <c r="N315" s="226"/>
      <c r="O315" s="226"/>
      <c r="P315" s="226"/>
      <c r="Q315" s="226"/>
      <c r="R315" s="226"/>
      <c r="S315" s="226"/>
      <c r="T315" s="227"/>
      <c r="AT315" s="228" t="s">
        <v>173</v>
      </c>
      <c r="AU315" s="228" t="s">
        <v>82</v>
      </c>
      <c r="AV315" s="12" t="s">
        <v>82</v>
      </c>
      <c r="AW315" s="12" t="s">
        <v>36</v>
      </c>
      <c r="AX315" s="12" t="s">
        <v>72</v>
      </c>
      <c r="AY315" s="228" t="s">
        <v>162</v>
      </c>
    </row>
    <row r="316" spans="2:65" s="11" customFormat="1">
      <c r="B316" s="207"/>
      <c r="C316" s="208"/>
      <c r="D316" s="204" t="s">
        <v>173</v>
      </c>
      <c r="E316" s="209" t="s">
        <v>21</v>
      </c>
      <c r="F316" s="210" t="s">
        <v>407</v>
      </c>
      <c r="G316" s="208"/>
      <c r="H316" s="211" t="s">
        <v>21</v>
      </c>
      <c r="I316" s="212"/>
      <c r="J316" s="208"/>
      <c r="K316" s="208"/>
      <c r="L316" s="213"/>
      <c r="M316" s="214"/>
      <c r="N316" s="215"/>
      <c r="O316" s="215"/>
      <c r="P316" s="215"/>
      <c r="Q316" s="215"/>
      <c r="R316" s="215"/>
      <c r="S316" s="215"/>
      <c r="T316" s="216"/>
      <c r="AT316" s="217" t="s">
        <v>173</v>
      </c>
      <c r="AU316" s="217" t="s">
        <v>82</v>
      </c>
      <c r="AV316" s="11" t="s">
        <v>80</v>
      </c>
      <c r="AW316" s="11" t="s">
        <v>36</v>
      </c>
      <c r="AX316" s="11" t="s">
        <v>72</v>
      </c>
      <c r="AY316" s="217" t="s">
        <v>162</v>
      </c>
    </row>
    <row r="317" spans="2:65" s="12" customFormat="1">
      <c r="B317" s="218"/>
      <c r="C317" s="219"/>
      <c r="D317" s="204" t="s">
        <v>173</v>
      </c>
      <c r="E317" s="220" t="s">
        <v>21</v>
      </c>
      <c r="F317" s="221" t="s">
        <v>712</v>
      </c>
      <c r="G317" s="219"/>
      <c r="H317" s="222">
        <v>65</v>
      </c>
      <c r="I317" s="223"/>
      <c r="J317" s="219"/>
      <c r="K317" s="219"/>
      <c r="L317" s="224"/>
      <c r="M317" s="225"/>
      <c r="N317" s="226"/>
      <c r="O317" s="226"/>
      <c r="P317" s="226"/>
      <c r="Q317" s="226"/>
      <c r="R317" s="226"/>
      <c r="S317" s="226"/>
      <c r="T317" s="227"/>
      <c r="AT317" s="228" t="s">
        <v>173</v>
      </c>
      <c r="AU317" s="228" t="s">
        <v>82</v>
      </c>
      <c r="AV317" s="12" t="s">
        <v>82</v>
      </c>
      <c r="AW317" s="12" t="s">
        <v>36</v>
      </c>
      <c r="AX317" s="12" t="s">
        <v>72</v>
      </c>
      <c r="AY317" s="228" t="s">
        <v>162</v>
      </c>
    </row>
    <row r="318" spans="2:65" s="12" customFormat="1">
      <c r="B318" s="218"/>
      <c r="C318" s="219"/>
      <c r="D318" s="204" t="s">
        <v>173</v>
      </c>
      <c r="E318" s="220" t="s">
        <v>21</v>
      </c>
      <c r="F318" s="221" t="s">
        <v>681</v>
      </c>
      <c r="G318" s="219"/>
      <c r="H318" s="222">
        <v>22</v>
      </c>
      <c r="I318" s="223"/>
      <c r="J318" s="219"/>
      <c r="K318" s="219"/>
      <c r="L318" s="224"/>
      <c r="M318" s="225"/>
      <c r="N318" s="226"/>
      <c r="O318" s="226"/>
      <c r="P318" s="226"/>
      <c r="Q318" s="226"/>
      <c r="R318" s="226"/>
      <c r="S318" s="226"/>
      <c r="T318" s="227"/>
      <c r="AT318" s="228" t="s">
        <v>173</v>
      </c>
      <c r="AU318" s="228" t="s">
        <v>82</v>
      </c>
      <c r="AV318" s="12" t="s">
        <v>82</v>
      </c>
      <c r="AW318" s="12" t="s">
        <v>36</v>
      </c>
      <c r="AX318" s="12" t="s">
        <v>72</v>
      </c>
      <c r="AY318" s="228" t="s">
        <v>162</v>
      </c>
    </row>
    <row r="319" spans="2:65" s="11" customFormat="1">
      <c r="B319" s="207"/>
      <c r="C319" s="208"/>
      <c r="D319" s="204" t="s">
        <v>173</v>
      </c>
      <c r="E319" s="209" t="s">
        <v>21</v>
      </c>
      <c r="F319" s="210" t="s">
        <v>410</v>
      </c>
      <c r="G319" s="208"/>
      <c r="H319" s="211" t="s">
        <v>21</v>
      </c>
      <c r="I319" s="212"/>
      <c r="J319" s="208"/>
      <c r="K319" s="208"/>
      <c r="L319" s="213"/>
      <c r="M319" s="214"/>
      <c r="N319" s="215"/>
      <c r="O319" s="215"/>
      <c r="P319" s="215"/>
      <c r="Q319" s="215"/>
      <c r="R319" s="215"/>
      <c r="S319" s="215"/>
      <c r="T319" s="216"/>
      <c r="AT319" s="217" t="s">
        <v>173</v>
      </c>
      <c r="AU319" s="217" t="s">
        <v>82</v>
      </c>
      <c r="AV319" s="11" t="s">
        <v>80</v>
      </c>
      <c r="AW319" s="11" t="s">
        <v>36</v>
      </c>
      <c r="AX319" s="11" t="s">
        <v>72</v>
      </c>
      <c r="AY319" s="217" t="s">
        <v>162</v>
      </c>
    </row>
    <row r="320" spans="2:65" s="12" customFormat="1">
      <c r="B320" s="218"/>
      <c r="C320" s="219"/>
      <c r="D320" s="204" t="s">
        <v>173</v>
      </c>
      <c r="E320" s="220" t="s">
        <v>21</v>
      </c>
      <c r="F320" s="221" t="s">
        <v>713</v>
      </c>
      <c r="G320" s="219"/>
      <c r="H320" s="222">
        <v>183</v>
      </c>
      <c r="I320" s="223"/>
      <c r="J320" s="219"/>
      <c r="K320" s="219"/>
      <c r="L320" s="224"/>
      <c r="M320" s="225"/>
      <c r="N320" s="226"/>
      <c r="O320" s="226"/>
      <c r="P320" s="226"/>
      <c r="Q320" s="226"/>
      <c r="R320" s="226"/>
      <c r="S320" s="226"/>
      <c r="T320" s="227"/>
      <c r="AT320" s="228" t="s">
        <v>173</v>
      </c>
      <c r="AU320" s="228" t="s">
        <v>82</v>
      </c>
      <c r="AV320" s="12" t="s">
        <v>82</v>
      </c>
      <c r="AW320" s="12" t="s">
        <v>36</v>
      </c>
      <c r="AX320" s="12" t="s">
        <v>72</v>
      </c>
      <c r="AY320" s="228" t="s">
        <v>162</v>
      </c>
    </row>
    <row r="321" spans="2:65" s="13" customFormat="1">
      <c r="B321" s="229"/>
      <c r="C321" s="230"/>
      <c r="D321" s="231" t="s">
        <v>173</v>
      </c>
      <c r="E321" s="232" t="s">
        <v>21</v>
      </c>
      <c r="F321" s="233" t="s">
        <v>177</v>
      </c>
      <c r="G321" s="230"/>
      <c r="H321" s="234">
        <v>471</v>
      </c>
      <c r="I321" s="235"/>
      <c r="J321" s="230"/>
      <c r="K321" s="230"/>
      <c r="L321" s="236"/>
      <c r="M321" s="237"/>
      <c r="N321" s="238"/>
      <c r="O321" s="238"/>
      <c r="P321" s="238"/>
      <c r="Q321" s="238"/>
      <c r="R321" s="238"/>
      <c r="S321" s="238"/>
      <c r="T321" s="239"/>
      <c r="AT321" s="240" t="s">
        <v>173</v>
      </c>
      <c r="AU321" s="240" t="s">
        <v>82</v>
      </c>
      <c r="AV321" s="13" t="s">
        <v>169</v>
      </c>
      <c r="AW321" s="13" t="s">
        <v>36</v>
      </c>
      <c r="AX321" s="13" t="s">
        <v>80</v>
      </c>
      <c r="AY321" s="240" t="s">
        <v>162</v>
      </c>
    </row>
    <row r="322" spans="2:65" s="1" customFormat="1" ht="28.9" customHeight="1">
      <c r="B322" s="40"/>
      <c r="C322" s="192" t="s">
        <v>412</v>
      </c>
      <c r="D322" s="192" t="s">
        <v>164</v>
      </c>
      <c r="E322" s="193" t="s">
        <v>413</v>
      </c>
      <c r="F322" s="194" t="s">
        <v>414</v>
      </c>
      <c r="G322" s="195" t="s">
        <v>403</v>
      </c>
      <c r="H322" s="196">
        <v>55</v>
      </c>
      <c r="I322" s="197"/>
      <c r="J322" s="198">
        <f>ROUND(I322*H322,2)</f>
        <v>0</v>
      </c>
      <c r="K322" s="194" t="s">
        <v>168</v>
      </c>
      <c r="L322" s="60"/>
      <c r="M322" s="199" t="s">
        <v>21</v>
      </c>
      <c r="N322" s="200" t="s">
        <v>43</v>
      </c>
      <c r="O322" s="41"/>
      <c r="P322" s="201">
        <f>O322*H322</f>
        <v>0</v>
      </c>
      <c r="Q322" s="201">
        <v>2.7999999999999998E-4</v>
      </c>
      <c r="R322" s="201">
        <f>Q322*H322</f>
        <v>1.5399999999999999E-2</v>
      </c>
      <c r="S322" s="201">
        <v>0</v>
      </c>
      <c r="T322" s="202">
        <f>S322*H322</f>
        <v>0</v>
      </c>
      <c r="AR322" s="23" t="s">
        <v>169</v>
      </c>
      <c r="AT322" s="23" t="s">
        <v>164</v>
      </c>
      <c r="AU322" s="23" t="s">
        <v>82</v>
      </c>
      <c r="AY322" s="23" t="s">
        <v>162</v>
      </c>
      <c r="BE322" s="203">
        <f>IF(N322="základní",J322,0)</f>
        <v>0</v>
      </c>
      <c r="BF322" s="203">
        <f>IF(N322="snížená",J322,0)</f>
        <v>0</v>
      </c>
      <c r="BG322" s="203">
        <f>IF(N322="zákl. přenesená",J322,0)</f>
        <v>0</v>
      </c>
      <c r="BH322" s="203">
        <f>IF(N322="sníž. přenesená",J322,0)</f>
        <v>0</v>
      </c>
      <c r="BI322" s="203">
        <f>IF(N322="nulová",J322,0)</f>
        <v>0</v>
      </c>
      <c r="BJ322" s="23" t="s">
        <v>80</v>
      </c>
      <c r="BK322" s="203">
        <f>ROUND(I322*H322,2)</f>
        <v>0</v>
      </c>
      <c r="BL322" s="23" t="s">
        <v>169</v>
      </c>
      <c r="BM322" s="23" t="s">
        <v>714</v>
      </c>
    </row>
    <row r="323" spans="2:65" s="11" customFormat="1">
      <c r="B323" s="207"/>
      <c r="C323" s="208"/>
      <c r="D323" s="204" t="s">
        <v>173</v>
      </c>
      <c r="E323" s="209" t="s">
        <v>21</v>
      </c>
      <c r="F323" s="210" t="s">
        <v>654</v>
      </c>
      <c r="G323" s="208"/>
      <c r="H323" s="211" t="s">
        <v>21</v>
      </c>
      <c r="I323" s="212"/>
      <c r="J323" s="208"/>
      <c r="K323" s="208"/>
      <c r="L323" s="213"/>
      <c r="M323" s="214"/>
      <c r="N323" s="215"/>
      <c r="O323" s="215"/>
      <c r="P323" s="215"/>
      <c r="Q323" s="215"/>
      <c r="R323" s="215"/>
      <c r="S323" s="215"/>
      <c r="T323" s="216"/>
      <c r="AT323" s="217" t="s">
        <v>173</v>
      </c>
      <c r="AU323" s="217" t="s">
        <v>82</v>
      </c>
      <c r="AV323" s="11" t="s">
        <v>80</v>
      </c>
      <c r="AW323" s="11" t="s">
        <v>36</v>
      </c>
      <c r="AX323" s="11" t="s">
        <v>72</v>
      </c>
      <c r="AY323" s="217" t="s">
        <v>162</v>
      </c>
    </row>
    <row r="324" spans="2:65" s="11" customFormat="1">
      <c r="B324" s="207"/>
      <c r="C324" s="208"/>
      <c r="D324" s="204" t="s">
        <v>173</v>
      </c>
      <c r="E324" s="209" t="s">
        <v>21</v>
      </c>
      <c r="F324" s="210" t="s">
        <v>416</v>
      </c>
      <c r="G324" s="208"/>
      <c r="H324" s="211" t="s">
        <v>21</v>
      </c>
      <c r="I324" s="212"/>
      <c r="J324" s="208"/>
      <c r="K324" s="208"/>
      <c r="L324" s="213"/>
      <c r="M324" s="214"/>
      <c r="N324" s="215"/>
      <c r="O324" s="215"/>
      <c r="P324" s="215"/>
      <c r="Q324" s="215"/>
      <c r="R324" s="215"/>
      <c r="S324" s="215"/>
      <c r="T324" s="216"/>
      <c r="AT324" s="217" t="s">
        <v>173</v>
      </c>
      <c r="AU324" s="217" t="s">
        <v>82</v>
      </c>
      <c r="AV324" s="11" t="s">
        <v>80</v>
      </c>
      <c r="AW324" s="11" t="s">
        <v>36</v>
      </c>
      <c r="AX324" s="11" t="s">
        <v>72</v>
      </c>
      <c r="AY324" s="217" t="s">
        <v>162</v>
      </c>
    </row>
    <row r="325" spans="2:65" s="12" customFormat="1">
      <c r="B325" s="218"/>
      <c r="C325" s="219"/>
      <c r="D325" s="204" t="s">
        <v>173</v>
      </c>
      <c r="E325" s="220" t="s">
        <v>21</v>
      </c>
      <c r="F325" s="221" t="s">
        <v>540</v>
      </c>
      <c r="G325" s="219"/>
      <c r="H325" s="222">
        <v>55</v>
      </c>
      <c r="I325" s="223"/>
      <c r="J325" s="219"/>
      <c r="K325" s="219"/>
      <c r="L325" s="224"/>
      <c r="M325" s="225"/>
      <c r="N325" s="226"/>
      <c r="O325" s="226"/>
      <c r="P325" s="226"/>
      <c r="Q325" s="226"/>
      <c r="R325" s="226"/>
      <c r="S325" s="226"/>
      <c r="T325" s="227"/>
      <c r="AT325" s="228" t="s">
        <v>173</v>
      </c>
      <c r="AU325" s="228" t="s">
        <v>82</v>
      </c>
      <c r="AV325" s="12" t="s">
        <v>82</v>
      </c>
      <c r="AW325" s="12" t="s">
        <v>36</v>
      </c>
      <c r="AX325" s="12" t="s">
        <v>72</v>
      </c>
      <c r="AY325" s="228" t="s">
        <v>162</v>
      </c>
    </row>
    <row r="326" spans="2:65" s="13" customFormat="1">
      <c r="B326" s="229"/>
      <c r="C326" s="230"/>
      <c r="D326" s="231" t="s">
        <v>173</v>
      </c>
      <c r="E326" s="232" t="s">
        <v>21</v>
      </c>
      <c r="F326" s="233" t="s">
        <v>177</v>
      </c>
      <c r="G326" s="230"/>
      <c r="H326" s="234">
        <v>55</v>
      </c>
      <c r="I326" s="235"/>
      <c r="J326" s="230"/>
      <c r="K326" s="230"/>
      <c r="L326" s="236"/>
      <c r="M326" s="237"/>
      <c r="N326" s="238"/>
      <c r="O326" s="238"/>
      <c r="P326" s="238"/>
      <c r="Q326" s="238"/>
      <c r="R326" s="238"/>
      <c r="S326" s="238"/>
      <c r="T326" s="239"/>
      <c r="AT326" s="240" t="s">
        <v>173</v>
      </c>
      <c r="AU326" s="240" t="s">
        <v>82</v>
      </c>
      <c r="AV326" s="13" t="s">
        <v>169</v>
      </c>
      <c r="AW326" s="13" t="s">
        <v>36</v>
      </c>
      <c r="AX326" s="13" t="s">
        <v>80</v>
      </c>
      <c r="AY326" s="240" t="s">
        <v>162</v>
      </c>
    </row>
    <row r="327" spans="2:65" s="1" customFormat="1" ht="28.9" customHeight="1">
      <c r="B327" s="40"/>
      <c r="C327" s="192" t="s">
        <v>418</v>
      </c>
      <c r="D327" s="192" t="s">
        <v>164</v>
      </c>
      <c r="E327" s="193" t="s">
        <v>419</v>
      </c>
      <c r="F327" s="194" t="s">
        <v>420</v>
      </c>
      <c r="G327" s="195" t="s">
        <v>167</v>
      </c>
      <c r="H327" s="196">
        <v>4</v>
      </c>
      <c r="I327" s="197"/>
      <c r="J327" s="198">
        <f>ROUND(I327*H327,2)</f>
        <v>0</v>
      </c>
      <c r="K327" s="194" t="s">
        <v>168</v>
      </c>
      <c r="L327" s="60"/>
      <c r="M327" s="199" t="s">
        <v>21</v>
      </c>
      <c r="N327" s="200" t="s">
        <v>43</v>
      </c>
      <c r="O327" s="41"/>
      <c r="P327" s="201">
        <f>O327*H327</f>
        <v>0</v>
      </c>
      <c r="Q327" s="201">
        <v>2.45329</v>
      </c>
      <c r="R327" s="201">
        <f>Q327*H327</f>
        <v>9.8131599999999999</v>
      </c>
      <c r="S327" s="201">
        <v>0</v>
      </c>
      <c r="T327" s="202">
        <f>S327*H327</f>
        <v>0</v>
      </c>
      <c r="AR327" s="23" t="s">
        <v>169</v>
      </c>
      <c r="AT327" s="23" t="s">
        <v>164</v>
      </c>
      <c r="AU327" s="23" t="s">
        <v>82</v>
      </c>
      <c r="AY327" s="23" t="s">
        <v>162</v>
      </c>
      <c r="BE327" s="203">
        <f>IF(N327="základní",J327,0)</f>
        <v>0</v>
      </c>
      <c r="BF327" s="203">
        <f>IF(N327="snížená",J327,0)</f>
        <v>0</v>
      </c>
      <c r="BG327" s="203">
        <f>IF(N327="zákl. přenesená",J327,0)</f>
        <v>0</v>
      </c>
      <c r="BH327" s="203">
        <f>IF(N327="sníž. přenesená",J327,0)</f>
        <v>0</v>
      </c>
      <c r="BI327" s="203">
        <f>IF(N327="nulová",J327,0)</f>
        <v>0</v>
      </c>
      <c r="BJ327" s="23" t="s">
        <v>80</v>
      </c>
      <c r="BK327" s="203">
        <f>ROUND(I327*H327,2)</f>
        <v>0</v>
      </c>
      <c r="BL327" s="23" t="s">
        <v>169</v>
      </c>
      <c r="BM327" s="23" t="s">
        <v>715</v>
      </c>
    </row>
    <row r="328" spans="2:65" s="1" customFormat="1" ht="94.5">
      <c r="B328" s="40"/>
      <c r="C328" s="62"/>
      <c r="D328" s="204" t="s">
        <v>171</v>
      </c>
      <c r="E328" s="62"/>
      <c r="F328" s="205" t="s">
        <v>422</v>
      </c>
      <c r="G328" s="62"/>
      <c r="H328" s="62"/>
      <c r="I328" s="162"/>
      <c r="J328" s="62"/>
      <c r="K328" s="62"/>
      <c r="L328" s="60"/>
      <c r="M328" s="206"/>
      <c r="N328" s="41"/>
      <c r="O328" s="41"/>
      <c r="P328" s="41"/>
      <c r="Q328" s="41"/>
      <c r="R328" s="41"/>
      <c r="S328" s="41"/>
      <c r="T328" s="77"/>
      <c r="AT328" s="23" t="s">
        <v>171</v>
      </c>
      <c r="AU328" s="23" t="s">
        <v>82</v>
      </c>
    </row>
    <row r="329" spans="2:65" s="11" customFormat="1">
      <c r="B329" s="207"/>
      <c r="C329" s="208"/>
      <c r="D329" s="204" t="s">
        <v>173</v>
      </c>
      <c r="E329" s="209" t="s">
        <v>21</v>
      </c>
      <c r="F329" s="210" t="s">
        <v>654</v>
      </c>
      <c r="G329" s="208"/>
      <c r="H329" s="211" t="s">
        <v>21</v>
      </c>
      <c r="I329" s="212"/>
      <c r="J329" s="208"/>
      <c r="K329" s="208"/>
      <c r="L329" s="213"/>
      <c r="M329" s="214"/>
      <c r="N329" s="215"/>
      <c r="O329" s="215"/>
      <c r="P329" s="215"/>
      <c r="Q329" s="215"/>
      <c r="R329" s="215"/>
      <c r="S329" s="215"/>
      <c r="T329" s="216"/>
      <c r="AT329" s="217" t="s">
        <v>173</v>
      </c>
      <c r="AU329" s="217" t="s">
        <v>82</v>
      </c>
      <c r="AV329" s="11" t="s">
        <v>80</v>
      </c>
      <c r="AW329" s="11" t="s">
        <v>36</v>
      </c>
      <c r="AX329" s="11" t="s">
        <v>72</v>
      </c>
      <c r="AY329" s="217" t="s">
        <v>162</v>
      </c>
    </row>
    <row r="330" spans="2:65" s="11" customFormat="1">
      <c r="B330" s="207"/>
      <c r="C330" s="208"/>
      <c r="D330" s="204" t="s">
        <v>173</v>
      </c>
      <c r="E330" s="209" t="s">
        <v>21</v>
      </c>
      <c r="F330" s="210" t="s">
        <v>423</v>
      </c>
      <c r="G330" s="208"/>
      <c r="H330" s="211" t="s">
        <v>21</v>
      </c>
      <c r="I330" s="212"/>
      <c r="J330" s="208"/>
      <c r="K330" s="208"/>
      <c r="L330" s="213"/>
      <c r="M330" s="214"/>
      <c r="N330" s="215"/>
      <c r="O330" s="215"/>
      <c r="P330" s="215"/>
      <c r="Q330" s="215"/>
      <c r="R330" s="215"/>
      <c r="S330" s="215"/>
      <c r="T330" s="216"/>
      <c r="AT330" s="217" t="s">
        <v>173</v>
      </c>
      <c r="AU330" s="217" t="s">
        <v>82</v>
      </c>
      <c r="AV330" s="11" t="s">
        <v>80</v>
      </c>
      <c r="AW330" s="11" t="s">
        <v>36</v>
      </c>
      <c r="AX330" s="11" t="s">
        <v>72</v>
      </c>
      <c r="AY330" s="217" t="s">
        <v>162</v>
      </c>
    </row>
    <row r="331" spans="2:65" s="12" customFormat="1">
      <c r="B331" s="218"/>
      <c r="C331" s="219"/>
      <c r="D331" s="204" t="s">
        <v>173</v>
      </c>
      <c r="E331" s="220" t="s">
        <v>21</v>
      </c>
      <c r="F331" s="221" t="s">
        <v>169</v>
      </c>
      <c r="G331" s="219"/>
      <c r="H331" s="222">
        <v>4</v>
      </c>
      <c r="I331" s="223"/>
      <c r="J331" s="219"/>
      <c r="K331" s="219"/>
      <c r="L331" s="224"/>
      <c r="M331" s="225"/>
      <c r="N331" s="226"/>
      <c r="O331" s="226"/>
      <c r="P331" s="226"/>
      <c r="Q331" s="226"/>
      <c r="R331" s="226"/>
      <c r="S331" s="226"/>
      <c r="T331" s="227"/>
      <c r="AT331" s="228" t="s">
        <v>173</v>
      </c>
      <c r="AU331" s="228" t="s">
        <v>82</v>
      </c>
      <c r="AV331" s="12" t="s">
        <v>82</v>
      </c>
      <c r="AW331" s="12" t="s">
        <v>36</v>
      </c>
      <c r="AX331" s="12" t="s">
        <v>72</v>
      </c>
      <c r="AY331" s="228" t="s">
        <v>162</v>
      </c>
    </row>
    <row r="332" spans="2:65" s="13" customFormat="1">
      <c r="B332" s="229"/>
      <c r="C332" s="230"/>
      <c r="D332" s="231" t="s">
        <v>173</v>
      </c>
      <c r="E332" s="232" t="s">
        <v>21</v>
      </c>
      <c r="F332" s="233" t="s">
        <v>177</v>
      </c>
      <c r="G332" s="230"/>
      <c r="H332" s="234">
        <v>4</v>
      </c>
      <c r="I332" s="235"/>
      <c r="J332" s="230"/>
      <c r="K332" s="230"/>
      <c r="L332" s="236"/>
      <c r="M332" s="237"/>
      <c r="N332" s="238"/>
      <c r="O332" s="238"/>
      <c r="P332" s="238"/>
      <c r="Q332" s="238"/>
      <c r="R332" s="238"/>
      <c r="S332" s="238"/>
      <c r="T332" s="239"/>
      <c r="AT332" s="240" t="s">
        <v>173</v>
      </c>
      <c r="AU332" s="240" t="s">
        <v>82</v>
      </c>
      <c r="AV332" s="13" t="s">
        <v>169</v>
      </c>
      <c r="AW332" s="13" t="s">
        <v>36</v>
      </c>
      <c r="AX332" s="13" t="s">
        <v>80</v>
      </c>
      <c r="AY332" s="240" t="s">
        <v>162</v>
      </c>
    </row>
    <row r="333" spans="2:65" s="1" customFormat="1" ht="40.15" customHeight="1">
      <c r="B333" s="40"/>
      <c r="C333" s="192" t="s">
        <v>424</v>
      </c>
      <c r="D333" s="192" t="s">
        <v>164</v>
      </c>
      <c r="E333" s="193" t="s">
        <v>425</v>
      </c>
      <c r="F333" s="194" t="s">
        <v>426</v>
      </c>
      <c r="G333" s="195" t="s">
        <v>403</v>
      </c>
      <c r="H333" s="196">
        <v>64</v>
      </c>
      <c r="I333" s="197"/>
      <c r="J333" s="198">
        <f>ROUND(I333*H333,2)</f>
        <v>0</v>
      </c>
      <c r="K333" s="194" t="s">
        <v>168</v>
      </c>
      <c r="L333" s="60"/>
      <c r="M333" s="199" t="s">
        <v>21</v>
      </c>
      <c r="N333" s="200" t="s">
        <v>43</v>
      </c>
      <c r="O333" s="41"/>
      <c r="P333" s="201">
        <f>O333*H333</f>
        <v>0</v>
      </c>
      <c r="Q333" s="201">
        <v>5.1200000000000004E-3</v>
      </c>
      <c r="R333" s="201">
        <f>Q333*H333</f>
        <v>0.32768000000000003</v>
      </c>
      <c r="S333" s="201">
        <v>0</v>
      </c>
      <c r="T333" s="202">
        <f>S333*H333</f>
        <v>0</v>
      </c>
      <c r="AR333" s="23" t="s">
        <v>169</v>
      </c>
      <c r="AT333" s="23" t="s">
        <v>164</v>
      </c>
      <c r="AU333" s="23" t="s">
        <v>82</v>
      </c>
      <c r="AY333" s="23" t="s">
        <v>162</v>
      </c>
      <c r="BE333" s="203">
        <f>IF(N333="základní",J333,0)</f>
        <v>0</v>
      </c>
      <c r="BF333" s="203">
        <f>IF(N333="snížená",J333,0)</f>
        <v>0</v>
      </c>
      <c r="BG333" s="203">
        <f>IF(N333="zákl. přenesená",J333,0)</f>
        <v>0</v>
      </c>
      <c r="BH333" s="203">
        <f>IF(N333="sníž. přenesená",J333,0)</f>
        <v>0</v>
      </c>
      <c r="BI333" s="203">
        <f>IF(N333="nulová",J333,0)</f>
        <v>0</v>
      </c>
      <c r="BJ333" s="23" t="s">
        <v>80</v>
      </c>
      <c r="BK333" s="203">
        <f>ROUND(I333*H333,2)</f>
        <v>0</v>
      </c>
      <c r="BL333" s="23" t="s">
        <v>169</v>
      </c>
      <c r="BM333" s="23" t="s">
        <v>716</v>
      </c>
    </row>
    <row r="334" spans="2:65" s="1" customFormat="1" ht="121.5">
      <c r="B334" s="40"/>
      <c r="C334" s="62"/>
      <c r="D334" s="204" t="s">
        <v>171</v>
      </c>
      <c r="E334" s="62"/>
      <c r="F334" s="205" t="s">
        <v>428</v>
      </c>
      <c r="G334" s="62"/>
      <c r="H334" s="62"/>
      <c r="I334" s="162"/>
      <c r="J334" s="62"/>
      <c r="K334" s="62"/>
      <c r="L334" s="60"/>
      <c r="M334" s="206"/>
      <c r="N334" s="41"/>
      <c r="O334" s="41"/>
      <c r="P334" s="41"/>
      <c r="Q334" s="41"/>
      <c r="R334" s="41"/>
      <c r="S334" s="41"/>
      <c r="T334" s="77"/>
      <c r="AT334" s="23" t="s">
        <v>171</v>
      </c>
      <c r="AU334" s="23" t="s">
        <v>82</v>
      </c>
    </row>
    <row r="335" spans="2:65" s="11" customFormat="1">
      <c r="B335" s="207"/>
      <c r="C335" s="208"/>
      <c r="D335" s="204" t="s">
        <v>173</v>
      </c>
      <c r="E335" s="209" t="s">
        <v>21</v>
      </c>
      <c r="F335" s="210" t="s">
        <v>654</v>
      </c>
      <c r="G335" s="208"/>
      <c r="H335" s="211" t="s">
        <v>21</v>
      </c>
      <c r="I335" s="212"/>
      <c r="J335" s="208"/>
      <c r="K335" s="208"/>
      <c r="L335" s="213"/>
      <c r="M335" s="214"/>
      <c r="N335" s="215"/>
      <c r="O335" s="215"/>
      <c r="P335" s="215"/>
      <c r="Q335" s="215"/>
      <c r="R335" s="215"/>
      <c r="S335" s="215"/>
      <c r="T335" s="216"/>
      <c r="AT335" s="217" t="s">
        <v>173</v>
      </c>
      <c r="AU335" s="217" t="s">
        <v>82</v>
      </c>
      <c r="AV335" s="11" t="s">
        <v>80</v>
      </c>
      <c r="AW335" s="11" t="s">
        <v>36</v>
      </c>
      <c r="AX335" s="11" t="s">
        <v>72</v>
      </c>
      <c r="AY335" s="217" t="s">
        <v>162</v>
      </c>
    </row>
    <row r="336" spans="2:65" s="11" customFormat="1">
      <c r="B336" s="207"/>
      <c r="C336" s="208"/>
      <c r="D336" s="204" t="s">
        <v>173</v>
      </c>
      <c r="E336" s="209" t="s">
        <v>21</v>
      </c>
      <c r="F336" s="210" t="s">
        <v>429</v>
      </c>
      <c r="G336" s="208"/>
      <c r="H336" s="211" t="s">
        <v>21</v>
      </c>
      <c r="I336" s="212"/>
      <c r="J336" s="208"/>
      <c r="K336" s="208"/>
      <c r="L336" s="213"/>
      <c r="M336" s="214"/>
      <c r="N336" s="215"/>
      <c r="O336" s="215"/>
      <c r="P336" s="215"/>
      <c r="Q336" s="215"/>
      <c r="R336" s="215"/>
      <c r="S336" s="215"/>
      <c r="T336" s="216"/>
      <c r="AT336" s="217" t="s">
        <v>173</v>
      </c>
      <c r="AU336" s="217" t="s">
        <v>82</v>
      </c>
      <c r="AV336" s="11" t="s">
        <v>80</v>
      </c>
      <c r="AW336" s="11" t="s">
        <v>36</v>
      </c>
      <c r="AX336" s="11" t="s">
        <v>72</v>
      </c>
      <c r="AY336" s="217" t="s">
        <v>162</v>
      </c>
    </row>
    <row r="337" spans="2:65" s="12" customFormat="1">
      <c r="B337" s="218"/>
      <c r="C337" s="219"/>
      <c r="D337" s="204" t="s">
        <v>173</v>
      </c>
      <c r="E337" s="220" t="s">
        <v>21</v>
      </c>
      <c r="F337" s="221" t="s">
        <v>597</v>
      </c>
      <c r="G337" s="219"/>
      <c r="H337" s="222">
        <v>64</v>
      </c>
      <c r="I337" s="223"/>
      <c r="J337" s="219"/>
      <c r="K337" s="219"/>
      <c r="L337" s="224"/>
      <c r="M337" s="225"/>
      <c r="N337" s="226"/>
      <c r="O337" s="226"/>
      <c r="P337" s="226"/>
      <c r="Q337" s="226"/>
      <c r="R337" s="226"/>
      <c r="S337" s="226"/>
      <c r="T337" s="227"/>
      <c r="AT337" s="228" t="s">
        <v>173</v>
      </c>
      <c r="AU337" s="228" t="s">
        <v>82</v>
      </c>
      <c r="AV337" s="12" t="s">
        <v>82</v>
      </c>
      <c r="AW337" s="12" t="s">
        <v>36</v>
      </c>
      <c r="AX337" s="12" t="s">
        <v>72</v>
      </c>
      <c r="AY337" s="228" t="s">
        <v>162</v>
      </c>
    </row>
    <row r="338" spans="2:65" s="13" customFormat="1">
      <c r="B338" s="229"/>
      <c r="C338" s="230"/>
      <c r="D338" s="204" t="s">
        <v>173</v>
      </c>
      <c r="E338" s="252" t="s">
        <v>21</v>
      </c>
      <c r="F338" s="253" t="s">
        <v>177</v>
      </c>
      <c r="G338" s="230"/>
      <c r="H338" s="254">
        <v>64</v>
      </c>
      <c r="I338" s="235"/>
      <c r="J338" s="230"/>
      <c r="K338" s="230"/>
      <c r="L338" s="236"/>
      <c r="M338" s="237"/>
      <c r="N338" s="238"/>
      <c r="O338" s="238"/>
      <c r="P338" s="238"/>
      <c r="Q338" s="238"/>
      <c r="R338" s="238"/>
      <c r="S338" s="238"/>
      <c r="T338" s="239"/>
      <c r="AT338" s="240" t="s">
        <v>173</v>
      </c>
      <c r="AU338" s="240" t="s">
        <v>82</v>
      </c>
      <c r="AV338" s="13" t="s">
        <v>169</v>
      </c>
      <c r="AW338" s="13" t="s">
        <v>36</v>
      </c>
      <c r="AX338" s="13" t="s">
        <v>80</v>
      </c>
      <c r="AY338" s="240" t="s">
        <v>162</v>
      </c>
    </row>
    <row r="339" spans="2:65" s="10" customFormat="1" ht="29.85" customHeight="1">
      <c r="B339" s="175"/>
      <c r="C339" s="176"/>
      <c r="D339" s="189" t="s">
        <v>71</v>
      </c>
      <c r="E339" s="190" t="s">
        <v>183</v>
      </c>
      <c r="F339" s="190" t="s">
        <v>431</v>
      </c>
      <c r="G339" s="176"/>
      <c r="H339" s="176"/>
      <c r="I339" s="179"/>
      <c r="J339" s="191">
        <f>BK339</f>
        <v>0</v>
      </c>
      <c r="K339" s="176"/>
      <c r="L339" s="181"/>
      <c r="M339" s="182"/>
      <c r="N339" s="183"/>
      <c r="O339" s="183"/>
      <c r="P339" s="184">
        <f>SUM(P340:P390)</f>
        <v>0</v>
      </c>
      <c r="Q339" s="183"/>
      <c r="R339" s="184">
        <f>SUM(R340:R390)</f>
        <v>53.340792199999996</v>
      </c>
      <c r="S339" s="183"/>
      <c r="T339" s="185">
        <f>SUM(T340:T390)</f>
        <v>0</v>
      </c>
      <c r="AR339" s="186" t="s">
        <v>80</v>
      </c>
      <c r="AT339" s="187" t="s">
        <v>71</v>
      </c>
      <c r="AU339" s="187" t="s">
        <v>80</v>
      </c>
      <c r="AY339" s="186" t="s">
        <v>162</v>
      </c>
      <c r="BK339" s="188">
        <f>SUM(BK340:BK390)</f>
        <v>0</v>
      </c>
    </row>
    <row r="340" spans="2:65" s="1" customFormat="1" ht="40.15" customHeight="1">
      <c r="B340" s="40"/>
      <c r="C340" s="192" t="s">
        <v>432</v>
      </c>
      <c r="D340" s="192" t="s">
        <v>164</v>
      </c>
      <c r="E340" s="193" t="s">
        <v>433</v>
      </c>
      <c r="F340" s="194" t="s">
        <v>434</v>
      </c>
      <c r="G340" s="195" t="s">
        <v>260</v>
      </c>
      <c r="H340" s="196">
        <v>89</v>
      </c>
      <c r="I340" s="197"/>
      <c r="J340" s="198">
        <f>ROUND(I340*H340,2)</f>
        <v>0</v>
      </c>
      <c r="K340" s="194" t="s">
        <v>168</v>
      </c>
      <c r="L340" s="60"/>
      <c r="M340" s="199" t="s">
        <v>21</v>
      </c>
      <c r="N340" s="200" t="s">
        <v>43</v>
      </c>
      <c r="O340" s="41"/>
      <c r="P340" s="201">
        <f>O340*H340</f>
        <v>0</v>
      </c>
      <c r="Q340" s="201">
        <v>0.03</v>
      </c>
      <c r="R340" s="201">
        <f>Q340*H340</f>
        <v>2.67</v>
      </c>
      <c r="S340" s="201">
        <v>0</v>
      </c>
      <c r="T340" s="202">
        <f>S340*H340</f>
        <v>0</v>
      </c>
      <c r="AR340" s="23" t="s">
        <v>169</v>
      </c>
      <c r="AT340" s="23" t="s">
        <v>164</v>
      </c>
      <c r="AU340" s="23" t="s">
        <v>82</v>
      </c>
      <c r="AY340" s="23" t="s">
        <v>162</v>
      </c>
      <c r="BE340" s="203">
        <f>IF(N340="základní",J340,0)</f>
        <v>0</v>
      </c>
      <c r="BF340" s="203">
        <f>IF(N340="snížená",J340,0)</f>
        <v>0</v>
      </c>
      <c r="BG340" s="203">
        <f>IF(N340="zákl. přenesená",J340,0)</f>
        <v>0</v>
      </c>
      <c r="BH340" s="203">
        <f>IF(N340="sníž. přenesená",J340,0)</f>
        <v>0</v>
      </c>
      <c r="BI340" s="203">
        <f>IF(N340="nulová",J340,0)</f>
        <v>0</v>
      </c>
      <c r="BJ340" s="23" t="s">
        <v>80</v>
      </c>
      <c r="BK340" s="203">
        <f>ROUND(I340*H340,2)</f>
        <v>0</v>
      </c>
      <c r="BL340" s="23" t="s">
        <v>169</v>
      </c>
      <c r="BM340" s="23" t="s">
        <v>717</v>
      </c>
    </row>
    <row r="341" spans="2:65" s="1" customFormat="1" ht="148.5">
      <c r="B341" s="40"/>
      <c r="C341" s="62"/>
      <c r="D341" s="204" t="s">
        <v>171</v>
      </c>
      <c r="E341" s="62"/>
      <c r="F341" s="205" t="s">
        <v>436</v>
      </c>
      <c r="G341" s="62"/>
      <c r="H341" s="62"/>
      <c r="I341" s="162"/>
      <c r="J341" s="62"/>
      <c r="K341" s="62"/>
      <c r="L341" s="60"/>
      <c r="M341" s="206"/>
      <c r="N341" s="41"/>
      <c r="O341" s="41"/>
      <c r="P341" s="41"/>
      <c r="Q341" s="41"/>
      <c r="R341" s="41"/>
      <c r="S341" s="41"/>
      <c r="T341" s="77"/>
      <c r="AT341" s="23" t="s">
        <v>171</v>
      </c>
      <c r="AU341" s="23" t="s">
        <v>82</v>
      </c>
    </row>
    <row r="342" spans="2:65" s="11" customFormat="1">
      <c r="B342" s="207"/>
      <c r="C342" s="208"/>
      <c r="D342" s="204" t="s">
        <v>173</v>
      </c>
      <c r="E342" s="209" t="s">
        <v>21</v>
      </c>
      <c r="F342" s="210" t="s">
        <v>654</v>
      </c>
      <c r="G342" s="208"/>
      <c r="H342" s="211" t="s">
        <v>21</v>
      </c>
      <c r="I342" s="212"/>
      <c r="J342" s="208"/>
      <c r="K342" s="208"/>
      <c r="L342" s="213"/>
      <c r="M342" s="214"/>
      <c r="N342" s="215"/>
      <c r="O342" s="215"/>
      <c r="P342" s="215"/>
      <c r="Q342" s="215"/>
      <c r="R342" s="215"/>
      <c r="S342" s="215"/>
      <c r="T342" s="216"/>
      <c r="AT342" s="217" t="s">
        <v>173</v>
      </c>
      <c r="AU342" s="217" t="s">
        <v>82</v>
      </c>
      <c r="AV342" s="11" t="s">
        <v>80</v>
      </c>
      <c r="AW342" s="11" t="s">
        <v>36</v>
      </c>
      <c r="AX342" s="11" t="s">
        <v>72</v>
      </c>
      <c r="AY342" s="217" t="s">
        <v>162</v>
      </c>
    </row>
    <row r="343" spans="2:65" s="11" customFormat="1">
      <c r="B343" s="207"/>
      <c r="C343" s="208"/>
      <c r="D343" s="204" t="s">
        <v>173</v>
      </c>
      <c r="E343" s="209" t="s">
        <v>21</v>
      </c>
      <c r="F343" s="210" t="s">
        <v>437</v>
      </c>
      <c r="G343" s="208"/>
      <c r="H343" s="211" t="s">
        <v>21</v>
      </c>
      <c r="I343" s="212"/>
      <c r="J343" s="208"/>
      <c r="K343" s="208"/>
      <c r="L343" s="213"/>
      <c r="M343" s="214"/>
      <c r="N343" s="215"/>
      <c r="O343" s="215"/>
      <c r="P343" s="215"/>
      <c r="Q343" s="215"/>
      <c r="R343" s="215"/>
      <c r="S343" s="215"/>
      <c r="T343" s="216"/>
      <c r="AT343" s="217" t="s">
        <v>173</v>
      </c>
      <c r="AU343" s="217" t="s">
        <v>82</v>
      </c>
      <c r="AV343" s="11" t="s">
        <v>80</v>
      </c>
      <c r="AW343" s="11" t="s">
        <v>36</v>
      </c>
      <c r="AX343" s="11" t="s">
        <v>72</v>
      </c>
      <c r="AY343" s="217" t="s">
        <v>162</v>
      </c>
    </row>
    <row r="344" spans="2:65" s="12" customFormat="1">
      <c r="B344" s="218"/>
      <c r="C344" s="219"/>
      <c r="D344" s="204" t="s">
        <v>173</v>
      </c>
      <c r="E344" s="220" t="s">
        <v>21</v>
      </c>
      <c r="F344" s="221" t="s">
        <v>718</v>
      </c>
      <c r="G344" s="219"/>
      <c r="H344" s="222">
        <v>89</v>
      </c>
      <c r="I344" s="223"/>
      <c r="J344" s="219"/>
      <c r="K344" s="219"/>
      <c r="L344" s="224"/>
      <c r="M344" s="225"/>
      <c r="N344" s="226"/>
      <c r="O344" s="226"/>
      <c r="P344" s="226"/>
      <c r="Q344" s="226"/>
      <c r="R344" s="226"/>
      <c r="S344" s="226"/>
      <c r="T344" s="227"/>
      <c r="AT344" s="228" t="s">
        <v>173</v>
      </c>
      <c r="AU344" s="228" t="s">
        <v>82</v>
      </c>
      <c r="AV344" s="12" t="s">
        <v>82</v>
      </c>
      <c r="AW344" s="12" t="s">
        <v>36</v>
      </c>
      <c r="AX344" s="12" t="s">
        <v>72</v>
      </c>
      <c r="AY344" s="228" t="s">
        <v>162</v>
      </c>
    </row>
    <row r="345" spans="2:65" s="13" customFormat="1">
      <c r="B345" s="229"/>
      <c r="C345" s="230"/>
      <c r="D345" s="231" t="s">
        <v>173</v>
      </c>
      <c r="E345" s="232" t="s">
        <v>21</v>
      </c>
      <c r="F345" s="233" t="s">
        <v>177</v>
      </c>
      <c r="G345" s="230"/>
      <c r="H345" s="234">
        <v>89</v>
      </c>
      <c r="I345" s="235"/>
      <c r="J345" s="230"/>
      <c r="K345" s="230"/>
      <c r="L345" s="236"/>
      <c r="M345" s="237"/>
      <c r="N345" s="238"/>
      <c r="O345" s="238"/>
      <c r="P345" s="238"/>
      <c r="Q345" s="238"/>
      <c r="R345" s="238"/>
      <c r="S345" s="238"/>
      <c r="T345" s="239"/>
      <c r="AT345" s="240" t="s">
        <v>173</v>
      </c>
      <c r="AU345" s="240" t="s">
        <v>82</v>
      </c>
      <c r="AV345" s="13" t="s">
        <v>169</v>
      </c>
      <c r="AW345" s="13" t="s">
        <v>36</v>
      </c>
      <c r="AX345" s="13" t="s">
        <v>80</v>
      </c>
      <c r="AY345" s="240" t="s">
        <v>162</v>
      </c>
    </row>
    <row r="346" spans="2:65" s="1" customFormat="1" ht="74.45" customHeight="1">
      <c r="B346" s="40"/>
      <c r="C346" s="192" t="s">
        <v>439</v>
      </c>
      <c r="D346" s="192" t="s">
        <v>164</v>
      </c>
      <c r="E346" s="193" t="s">
        <v>440</v>
      </c>
      <c r="F346" s="194" t="s">
        <v>441</v>
      </c>
      <c r="G346" s="195" t="s">
        <v>167</v>
      </c>
      <c r="H346" s="196">
        <v>1.2</v>
      </c>
      <c r="I346" s="197"/>
      <c r="J346" s="198">
        <f>ROUND(I346*H346,2)</f>
        <v>0</v>
      </c>
      <c r="K346" s="194" t="s">
        <v>168</v>
      </c>
      <c r="L346" s="60"/>
      <c r="M346" s="199" t="s">
        <v>21</v>
      </c>
      <c r="N346" s="200" t="s">
        <v>43</v>
      </c>
      <c r="O346" s="41"/>
      <c r="P346" s="201">
        <f>O346*H346</f>
        <v>0</v>
      </c>
      <c r="Q346" s="201">
        <v>3.0999400000000001</v>
      </c>
      <c r="R346" s="201">
        <f>Q346*H346</f>
        <v>3.7199279999999999</v>
      </c>
      <c r="S346" s="201">
        <v>0</v>
      </c>
      <c r="T346" s="202">
        <f>S346*H346</f>
        <v>0</v>
      </c>
      <c r="AR346" s="23" t="s">
        <v>169</v>
      </c>
      <c r="AT346" s="23" t="s">
        <v>164</v>
      </c>
      <c r="AU346" s="23" t="s">
        <v>82</v>
      </c>
      <c r="AY346" s="23" t="s">
        <v>162</v>
      </c>
      <c r="BE346" s="203">
        <f>IF(N346="základní",J346,0)</f>
        <v>0</v>
      </c>
      <c r="BF346" s="203">
        <f>IF(N346="snížená",J346,0)</f>
        <v>0</v>
      </c>
      <c r="BG346" s="203">
        <f>IF(N346="zákl. přenesená",J346,0)</f>
        <v>0</v>
      </c>
      <c r="BH346" s="203">
        <f>IF(N346="sníž. přenesená",J346,0)</f>
        <v>0</v>
      </c>
      <c r="BI346" s="203">
        <f>IF(N346="nulová",J346,0)</f>
        <v>0</v>
      </c>
      <c r="BJ346" s="23" t="s">
        <v>80</v>
      </c>
      <c r="BK346" s="203">
        <f>ROUND(I346*H346,2)</f>
        <v>0</v>
      </c>
      <c r="BL346" s="23" t="s">
        <v>169</v>
      </c>
      <c r="BM346" s="23" t="s">
        <v>719</v>
      </c>
    </row>
    <row r="347" spans="2:65" s="1" customFormat="1" ht="94.5">
      <c r="B347" s="40"/>
      <c r="C347" s="62"/>
      <c r="D347" s="204" t="s">
        <v>171</v>
      </c>
      <c r="E347" s="62"/>
      <c r="F347" s="205" t="s">
        <v>443</v>
      </c>
      <c r="G347" s="62"/>
      <c r="H347" s="62"/>
      <c r="I347" s="162"/>
      <c r="J347" s="62"/>
      <c r="K347" s="62"/>
      <c r="L347" s="60"/>
      <c r="M347" s="206"/>
      <c r="N347" s="41"/>
      <c r="O347" s="41"/>
      <c r="P347" s="41"/>
      <c r="Q347" s="41"/>
      <c r="R347" s="41"/>
      <c r="S347" s="41"/>
      <c r="T347" s="77"/>
      <c r="AT347" s="23" t="s">
        <v>171</v>
      </c>
      <c r="AU347" s="23" t="s">
        <v>82</v>
      </c>
    </row>
    <row r="348" spans="2:65" s="11" customFormat="1">
      <c r="B348" s="207"/>
      <c r="C348" s="208"/>
      <c r="D348" s="204" t="s">
        <v>173</v>
      </c>
      <c r="E348" s="209" t="s">
        <v>21</v>
      </c>
      <c r="F348" s="210" t="s">
        <v>654</v>
      </c>
      <c r="G348" s="208"/>
      <c r="H348" s="211" t="s">
        <v>21</v>
      </c>
      <c r="I348" s="212"/>
      <c r="J348" s="208"/>
      <c r="K348" s="208"/>
      <c r="L348" s="213"/>
      <c r="M348" s="214"/>
      <c r="N348" s="215"/>
      <c r="O348" s="215"/>
      <c r="P348" s="215"/>
      <c r="Q348" s="215"/>
      <c r="R348" s="215"/>
      <c r="S348" s="215"/>
      <c r="T348" s="216"/>
      <c r="AT348" s="217" t="s">
        <v>173</v>
      </c>
      <c r="AU348" s="217" t="s">
        <v>82</v>
      </c>
      <c r="AV348" s="11" t="s">
        <v>80</v>
      </c>
      <c r="AW348" s="11" t="s">
        <v>36</v>
      </c>
      <c r="AX348" s="11" t="s">
        <v>72</v>
      </c>
      <c r="AY348" s="217" t="s">
        <v>162</v>
      </c>
    </row>
    <row r="349" spans="2:65" s="12" customFormat="1">
      <c r="B349" s="218"/>
      <c r="C349" s="219"/>
      <c r="D349" s="204" t="s">
        <v>173</v>
      </c>
      <c r="E349" s="220" t="s">
        <v>21</v>
      </c>
      <c r="F349" s="221" t="s">
        <v>720</v>
      </c>
      <c r="G349" s="219"/>
      <c r="H349" s="222">
        <v>1.2</v>
      </c>
      <c r="I349" s="223"/>
      <c r="J349" s="219"/>
      <c r="K349" s="219"/>
      <c r="L349" s="224"/>
      <c r="M349" s="225"/>
      <c r="N349" s="226"/>
      <c r="O349" s="226"/>
      <c r="P349" s="226"/>
      <c r="Q349" s="226"/>
      <c r="R349" s="226"/>
      <c r="S349" s="226"/>
      <c r="T349" s="227"/>
      <c r="AT349" s="228" t="s">
        <v>173</v>
      </c>
      <c r="AU349" s="228" t="s">
        <v>82</v>
      </c>
      <c r="AV349" s="12" t="s">
        <v>82</v>
      </c>
      <c r="AW349" s="12" t="s">
        <v>36</v>
      </c>
      <c r="AX349" s="12" t="s">
        <v>72</v>
      </c>
      <c r="AY349" s="228" t="s">
        <v>162</v>
      </c>
    </row>
    <row r="350" spans="2:65" s="13" customFormat="1">
      <c r="B350" s="229"/>
      <c r="C350" s="230"/>
      <c r="D350" s="231" t="s">
        <v>173</v>
      </c>
      <c r="E350" s="232" t="s">
        <v>21</v>
      </c>
      <c r="F350" s="233" t="s">
        <v>177</v>
      </c>
      <c r="G350" s="230"/>
      <c r="H350" s="234">
        <v>1.2</v>
      </c>
      <c r="I350" s="235"/>
      <c r="J350" s="230"/>
      <c r="K350" s="230"/>
      <c r="L350" s="236"/>
      <c r="M350" s="237"/>
      <c r="N350" s="238"/>
      <c r="O350" s="238"/>
      <c r="P350" s="238"/>
      <c r="Q350" s="238"/>
      <c r="R350" s="238"/>
      <c r="S350" s="238"/>
      <c r="T350" s="239"/>
      <c r="AT350" s="240" t="s">
        <v>173</v>
      </c>
      <c r="AU350" s="240" t="s">
        <v>82</v>
      </c>
      <c r="AV350" s="13" t="s">
        <v>169</v>
      </c>
      <c r="AW350" s="13" t="s">
        <v>36</v>
      </c>
      <c r="AX350" s="13" t="s">
        <v>80</v>
      </c>
      <c r="AY350" s="240" t="s">
        <v>162</v>
      </c>
    </row>
    <row r="351" spans="2:65" s="1" customFormat="1" ht="63" customHeight="1">
      <c r="B351" s="40"/>
      <c r="C351" s="192" t="s">
        <v>445</v>
      </c>
      <c r="D351" s="192" t="s">
        <v>164</v>
      </c>
      <c r="E351" s="193" t="s">
        <v>446</v>
      </c>
      <c r="F351" s="194" t="s">
        <v>447</v>
      </c>
      <c r="G351" s="195" t="s">
        <v>167</v>
      </c>
      <c r="H351" s="196">
        <v>7.9649999999999999</v>
      </c>
      <c r="I351" s="197"/>
      <c r="J351" s="198">
        <f>ROUND(I351*H351,2)</f>
        <v>0</v>
      </c>
      <c r="K351" s="194" t="s">
        <v>168</v>
      </c>
      <c r="L351" s="60"/>
      <c r="M351" s="199" t="s">
        <v>21</v>
      </c>
      <c r="N351" s="200" t="s">
        <v>43</v>
      </c>
      <c r="O351" s="41"/>
      <c r="P351" s="201">
        <f>O351*H351</f>
        <v>0</v>
      </c>
      <c r="Q351" s="201">
        <v>3.11388</v>
      </c>
      <c r="R351" s="201">
        <f>Q351*H351</f>
        <v>24.802054200000001</v>
      </c>
      <c r="S351" s="201">
        <v>0</v>
      </c>
      <c r="T351" s="202">
        <f>S351*H351</f>
        <v>0</v>
      </c>
      <c r="AR351" s="23" t="s">
        <v>169</v>
      </c>
      <c r="AT351" s="23" t="s">
        <v>164</v>
      </c>
      <c r="AU351" s="23" t="s">
        <v>82</v>
      </c>
      <c r="AY351" s="23" t="s">
        <v>162</v>
      </c>
      <c r="BE351" s="203">
        <f>IF(N351="základní",J351,0)</f>
        <v>0</v>
      </c>
      <c r="BF351" s="203">
        <f>IF(N351="snížená",J351,0)</f>
        <v>0</v>
      </c>
      <c r="BG351" s="203">
        <f>IF(N351="zákl. přenesená",J351,0)</f>
        <v>0</v>
      </c>
      <c r="BH351" s="203">
        <f>IF(N351="sníž. přenesená",J351,0)</f>
        <v>0</v>
      </c>
      <c r="BI351" s="203">
        <f>IF(N351="nulová",J351,0)</f>
        <v>0</v>
      </c>
      <c r="BJ351" s="23" t="s">
        <v>80</v>
      </c>
      <c r="BK351" s="203">
        <f>ROUND(I351*H351,2)</f>
        <v>0</v>
      </c>
      <c r="BL351" s="23" t="s">
        <v>169</v>
      </c>
      <c r="BM351" s="23" t="s">
        <v>721</v>
      </c>
    </row>
    <row r="352" spans="2:65" s="1" customFormat="1" ht="67.5">
      <c r="B352" s="40"/>
      <c r="C352" s="62"/>
      <c r="D352" s="204" t="s">
        <v>171</v>
      </c>
      <c r="E352" s="62"/>
      <c r="F352" s="205" t="s">
        <v>449</v>
      </c>
      <c r="G352" s="62"/>
      <c r="H352" s="62"/>
      <c r="I352" s="162"/>
      <c r="J352" s="62"/>
      <c r="K352" s="62"/>
      <c r="L352" s="60"/>
      <c r="M352" s="206"/>
      <c r="N352" s="41"/>
      <c r="O352" s="41"/>
      <c r="P352" s="41"/>
      <c r="Q352" s="41"/>
      <c r="R352" s="41"/>
      <c r="S352" s="41"/>
      <c r="T352" s="77"/>
      <c r="AT352" s="23" t="s">
        <v>171</v>
      </c>
      <c r="AU352" s="23" t="s">
        <v>82</v>
      </c>
    </row>
    <row r="353" spans="2:65" s="11" customFormat="1">
      <c r="B353" s="207"/>
      <c r="C353" s="208"/>
      <c r="D353" s="204" t="s">
        <v>173</v>
      </c>
      <c r="E353" s="209" t="s">
        <v>21</v>
      </c>
      <c r="F353" s="210" t="s">
        <v>654</v>
      </c>
      <c r="G353" s="208"/>
      <c r="H353" s="211" t="s">
        <v>21</v>
      </c>
      <c r="I353" s="212"/>
      <c r="J353" s="208"/>
      <c r="K353" s="208"/>
      <c r="L353" s="213"/>
      <c r="M353" s="214"/>
      <c r="N353" s="215"/>
      <c r="O353" s="215"/>
      <c r="P353" s="215"/>
      <c r="Q353" s="215"/>
      <c r="R353" s="215"/>
      <c r="S353" s="215"/>
      <c r="T353" s="216"/>
      <c r="AT353" s="217" t="s">
        <v>173</v>
      </c>
      <c r="AU353" s="217" t="s">
        <v>82</v>
      </c>
      <c r="AV353" s="11" t="s">
        <v>80</v>
      </c>
      <c r="AW353" s="11" t="s">
        <v>36</v>
      </c>
      <c r="AX353" s="11" t="s">
        <v>72</v>
      </c>
      <c r="AY353" s="217" t="s">
        <v>162</v>
      </c>
    </row>
    <row r="354" spans="2:65" s="11" customFormat="1">
      <c r="B354" s="207"/>
      <c r="C354" s="208"/>
      <c r="D354" s="204" t="s">
        <v>173</v>
      </c>
      <c r="E354" s="209" t="s">
        <v>21</v>
      </c>
      <c r="F354" s="210" t="s">
        <v>450</v>
      </c>
      <c r="G354" s="208"/>
      <c r="H354" s="211" t="s">
        <v>21</v>
      </c>
      <c r="I354" s="212"/>
      <c r="J354" s="208"/>
      <c r="K354" s="208"/>
      <c r="L354" s="213"/>
      <c r="M354" s="214"/>
      <c r="N354" s="215"/>
      <c r="O354" s="215"/>
      <c r="P354" s="215"/>
      <c r="Q354" s="215"/>
      <c r="R354" s="215"/>
      <c r="S354" s="215"/>
      <c r="T354" s="216"/>
      <c r="AT354" s="217" t="s">
        <v>173</v>
      </c>
      <c r="AU354" s="217" t="s">
        <v>82</v>
      </c>
      <c r="AV354" s="11" t="s">
        <v>80</v>
      </c>
      <c r="AW354" s="11" t="s">
        <v>36</v>
      </c>
      <c r="AX354" s="11" t="s">
        <v>72</v>
      </c>
      <c r="AY354" s="217" t="s">
        <v>162</v>
      </c>
    </row>
    <row r="355" spans="2:65" s="12" customFormat="1">
      <c r="B355" s="218"/>
      <c r="C355" s="219"/>
      <c r="D355" s="204" t="s">
        <v>173</v>
      </c>
      <c r="E355" s="220" t="s">
        <v>21</v>
      </c>
      <c r="F355" s="221" t="s">
        <v>722</v>
      </c>
      <c r="G355" s="219"/>
      <c r="H355" s="222">
        <v>7.9649999999999999</v>
      </c>
      <c r="I355" s="223"/>
      <c r="J355" s="219"/>
      <c r="K355" s="219"/>
      <c r="L355" s="224"/>
      <c r="M355" s="225"/>
      <c r="N355" s="226"/>
      <c r="O355" s="226"/>
      <c r="P355" s="226"/>
      <c r="Q355" s="226"/>
      <c r="R355" s="226"/>
      <c r="S355" s="226"/>
      <c r="T355" s="227"/>
      <c r="AT355" s="228" t="s">
        <v>173</v>
      </c>
      <c r="AU355" s="228" t="s">
        <v>82</v>
      </c>
      <c r="AV355" s="12" t="s">
        <v>82</v>
      </c>
      <c r="AW355" s="12" t="s">
        <v>36</v>
      </c>
      <c r="AX355" s="12" t="s">
        <v>72</v>
      </c>
      <c r="AY355" s="228" t="s">
        <v>162</v>
      </c>
    </row>
    <row r="356" spans="2:65" s="13" customFormat="1">
      <c r="B356" s="229"/>
      <c r="C356" s="230"/>
      <c r="D356" s="231" t="s">
        <v>173</v>
      </c>
      <c r="E356" s="232" t="s">
        <v>21</v>
      </c>
      <c r="F356" s="233" t="s">
        <v>177</v>
      </c>
      <c r="G356" s="230"/>
      <c r="H356" s="234">
        <v>7.9649999999999999</v>
      </c>
      <c r="I356" s="235"/>
      <c r="J356" s="230"/>
      <c r="K356" s="230"/>
      <c r="L356" s="236"/>
      <c r="M356" s="237"/>
      <c r="N356" s="238"/>
      <c r="O356" s="238"/>
      <c r="P356" s="238"/>
      <c r="Q356" s="238"/>
      <c r="R356" s="238"/>
      <c r="S356" s="238"/>
      <c r="T356" s="239"/>
      <c r="AT356" s="240" t="s">
        <v>173</v>
      </c>
      <c r="AU356" s="240" t="s">
        <v>82</v>
      </c>
      <c r="AV356" s="13" t="s">
        <v>169</v>
      </c>
      <c r="AW356" s="13" t="s">
        <v>36</v>
      </c>
      <c r="AX356" s="13" t="s">
        <v>80</v>
      </c>
      <c r="AY356" s="240" t="s">
        <v>162</v>
      </c>
    </row>
    <row r="357" spans="2:65" s="1" customFormat="1" ht="51.6" customHeight="1">
      <c r="B357" s="40"/>
      <c r="C357" s="192" t="s">
        <v>452</v>
      </c>
      <c r="D357" s="192" t="s">
        <v>164</v>
      </c>
      <c r="E357" s="193" t="s">
        <v>453</v>
      </c>
      <c r="F357" s="194" t="s">
        <v>454</v>
      </c>
      <c r="G357" s="195" t="s">
        <v>167</v>
      </c>
      <c r="H357" s="196">
        <v>65</v>
      </c>
      <c r="I357" s="197"/>
      <c r="J357" s="198">
        <f>ROUND(I357*H357,2)</f>
        <v>0</v>
      </c>
      <c r="K357" s="194" t="s">
        <v>168</v>
      </c>
      <c r="L357" s="60"/>
      <c r="M357" s="199" t="s">
        <v>21</v>
      </c>
      <c r="N357" s="200" t="s">
        <v>43</v>
      </c>
      <c r="O357" s="41"/>
      <c r="P357" s="201">
        <f>O357*H357</f>
        <v>0</v>
      </c>
      <c r="Q357" s="201">
        <v>0</v>
      </c>
      <c r="R357" s="201">
        <f>Q357*H357</f>
        <v>0</v>
      </c>
      <c r="S357" s="201">
        <v>0</v>
      </c>
      <c r="T357" s="202">
        <f>S357*H357</f>
        <v>0</v>
      </c>
      <c r="AR357" s="23" t="s">
        <v>169</v>
      </c>
      <c r="AT357" s="23" t="s">
        <v>164</v>
      </c>
      <c r="AU357" s="23" t="s">
        <v>82</v>
      </c>
      <c r="AY357" s="23" t="s">
        <v>162</v>
      </c>
      <c r="BE357" s="203">
        <f>IF(N357="základní",J357,0)</f>
        <v>0</v>
      </c>
      <c r="BF357" s="203">
        <f>IF(N357="snížená",J357,0)</f>
        <v>0</v>
      </c>
      <c r="BG357" s="203">
        <f>IF(N357="zákl. přenesená",J357,0)</f>
        <v>0</v>
      </c>
      <c r="BH357" s="203">
        <f>IF(N357="sníž. přenesená",J357,0)</f>
        <v>0</v>
      </c>
      <c r="BI357" s="203">
        <f>IF(N357="nulová",J357,0)</f>
        <v>0</v>
      </c>
      <c r="BJ357" s="23" t="s">
        <v>80</v>
      </c>
      <c r="BK357" s="203">
        <f>ROUND(I357*H357,2)</f>
        <v>0</v>
      </c>
      <c r="BL357" s="23" t="s">
        <v>169</v>
      </c>
      <c r="BM357" s="23" t="s">
        <v>723</v>
      </c>
    </row>
    <row r="358" spans="2:65" s="1" customFormat="1" ht="270">
      <c r="B358" s="40"/>
      <c r="C358" s="62"/>
      <c r="D358" s="204" t="s">
        <v>171</v>
      </c>
      <c r="E358" s="62"/>
      <c r="F358" s="205" t="s">
        <v>456</v>
      </c>
      <c r="G358" s="62"/>
      <c r="H358" s="62"/>
      <c r="I358" s="162"/>
      <c r="J358" s="62"/>
      <c r="K358" s="62"/>
      <c r="L358" s="60"/>
      <c r="M358" s="206"/>
      <c r="N358" s="41"/>
      <c r="O358" s="41"/>
      <c r="P358" s="41"/>
      <c r="Q358" s="41"/>
      <c r="R358" s="41"/>
      <c r="S358" s="41"/>
      <c r="T358" s="77"/>
      <c r="AT358" s="23" t="s">
        <v>171</v>
      </c>
      <c r="AU358" s="23" t="s">
        <v>82</v>
      </c>
    </row>
    <row r="359" spans="2:65" s="11" customFormat="1">
      <c r="B359" s="207"/>
      <c r="C359" s="208"/>
      <c r="D359" s="204" t="s">
        <v>173</v>
      </c>
      <c r="E359" s="209" t="s">
        <v>21</v>
      </c>
      <c r="F359" s="210" t="s">
        <v>654</v>
      </c>
      <c r="G359" s="208"/>
      <c r="H359" s="211" t="s">
        <v>21</v>
      </c>
      <c r="I359" s="212"/>
      <c r="J359" s="208"/>
      <c r="K359" s="208"/>
      <c r="L359" s="213"/>
      <c r="M359" s="214"/>
      <c r="N359" s="215"/>
      <c r="O359" s="215"/>
      <c r="P359" s="215"/>
      <c r="Q359" s="215"/>
      <c r="R359" s="215"/>
      <c r="S359" s="215"/>
      <c r="T359" s="216"/>
      <c r="AT359" s="217" t="s">
        <v>173</v>
      </c>
      <c r="AU359" s="217" t="s">
        <v>82</v>
      </c>
      <c r="AV359" s="11" t="s">
        <v>80</v>
      </c>
      <c r="AW359" s="11" t="s">
        <v>36</v>
      </c>
      <c r="AX359" s="11" t="s">
        <v>72</v>
      </c>
      <c r="AY359" s="217" t="s">
        <v>162</v>
      </c>
    </row>
    <row r="360" spans="2:65" s="11" customFormat="1">
      <c r="B360" s="207"/>
      <c r="C360" s="208"/>
      <c r="D360" s="204" t="s">
        <v>173</v>
      </c>
      <c r="E360" s="209" t="s">
        <v>21</v>
      </c>
      <c r="F360" s="210" t="s">
        <v>457</v>
      </c>
      <c r="G360" s="208"/>
      <c r="H360" s="211" t="s">
        <v>21</v>
      </c>
      <c r="I360" s="212"/>
      <c r="J360" s="208"/>
      <c r="K360" s="208"/>
      <c r="L360" s="213"/>
      <c r="M360" s="214"/>
      <c r="N360" s="215"/>
      <c r="O360" s="215"/>
      <c r="P360" s="215"/>
      <c r="Q360" s="215"/>
      <c r="R360" s="215"/>
      <c r="S360" s="215"/>
      <c r="T360" s="216"/>
      <c r="AT360" s="217" t="s">
        <v>173</v>
      </c>
      <c r="AU360" s="217" t="s">
        <v>82</v>
      </c>
      <c r="AV360" s="11" t="s">
        <v>80</v>
      </c>
      <c r="AW360" s="11" t="s">
        <v>36</v>
      </c>
      <c r="AX360" s="11" t="s">
        <v>72</v>
      </c>
      <c r="AY360" s="217" t="s">
        <v>162</v>
      </c>
    </row>
    <row r="361" spans="2:65" s="12" customFormat="1">
      <c r="B361" s="218"/>
      <c r="C361" s="219"/>
      <c r="D361" s="204" t="s">
        <v>173</v>
      </c>
      <c r="E361" s="220" t="s">
        <v>21</v>
      </c>
      <c r="F361" s="221" t="s">
        <v>604</v>
      </c>
      <c r="G361" s="219"/>
      <c r="H361" s="222">
        <v>65</v>
      </c>
      <c r="I361" s="223"/>
      <c r="J361" s="219"/>
      <c r="K361" s="219"/>
      <c r="L361" s="224"/>
      <c r="M361" s="225"/>
      <c r="N361" s="226"/>
      <c r="O361" s="226"/>
      <c r="P361" s="226"/>
      <c r="Q361" s="226"/>
      <c r="R361" s="226"/>
      <c r="S361" s="226"/>
      <c r="T361" s="227"/>
      <c r="AT361" s="228" t="s">
        <v>173</v>
      </c>
      <c r="AU361" s="228" t="s">
        <v>82</v>
      </c>
      <c r="AV361" s="12" t="s">
        <v>82</v>
      </c>
      <c r="AW361" s="12" t="s">
        <v>36</v>
      </c>
      <c r="AX361" s="12" t="s">
        <v>72</v>
      </c>
      <c r="AY361" s="228" t="s">
        <v>162</v>
      </c>
    </row>
    <row r="362" spans="2:65" s="13" customFormat="1">
      <c r="B362" s="229"/>
      <c r="C362" s="230"/>
      <c r="D362" s="231" t="s">
        <v>173</v>
      </c>
      <c r="E362" s="232" t="s">
        <v>21</v>
      </c>
      <c r="F362" s="233" t="s">
        <v>177</v>
      </c>
      <c r="G362" s="230"/>
      <c r="H362" s="234">
        <v>65</v>
      </c>
      <c r="I362" s="235"/>
      <c r="J362" s="230"/>
      <c r="K362" s="230"/>
      <c r="L362" s="236"/>
      <c r="M362" s="237"/>
      <c r="N362" s="238"/>
      <c r="O362" s="238"/>
      <c r="P362" s="238"/>
      <c r="Q362" s="238"/>
      <c r="R362" s="238"/>
      <c r="S362" s="238"/>
      <c r="T362" s="239"/>
      <c r="AT362" s="240" t="s">
        <v>173</v>
      </c>
      <c r="AU362" s="240" t="s">
        <v>82</v>
      </c>
      <c r="AV362" s="13" t="s">
        <v>169</v>
      </c>
      <c r="AW362" s="13" t="s">
        <v>36</v>
      </c>
      <c r="AX362" s="13" t="s">
        <v>80</v>
      </c>
      <c r="AY362" s="240" t="s">
        <v>162</v>
      </c>
    </row>
    <row r="363" spans="2:65" s="1" customFormat="1" ht="51.6" customHeight="1">
      <c r="B363" s="40"/>
      <c r="C363" s="192" t="s">
        <v>459</v>
      </c>
      <c r="D363" s="192" t="s">
        <v>164</v>
      </c>
      <c r="E363" s="193" t="s">
        <v>460</v>
      </c>
      <c r="F363" s="194" t="s">
        <v>461</v>
      </c>
      <c r="G363" s="195" t="s">
        <v>167</v>
      </c>
      <c r="H363" s="196">
        <v>126</v>
      </c>
      <c r="I363" s="197"/>
      <c r="J363" s="198">
        <f>ROUND(I363*H363,2)</f>
        <v>0</v>
      </c>
      <c r="K363" s="194" t="s">
        <v>168</v>
      </c>
      <c r="L363" s="60"/>
      <c r="M363" s="199" t="s">
        <v>21</v>
      </c>
      <c r="N363" s="200" t="s">
        <v>43</v>
      </c>
      <c r="O363" s="41"/>
      <c r="P363" s="201">
        <f>O363*H363</f>
        <v>0</v>
      </c>
      <c r="Q363" s="201">
        <v>0</v>
      </c>
      <c r="R363" s="201">
        <f>Q363*H363</f>
        <v>0</v>
      </c>
      <c r="S363" s="201">
        <v>0</v>
      </c>
      <c r="T363" s="202">
        <f>S363*H363</f>
        <v>0</v>
      </c>
      <c r="AR363" s="23" t="s">
        <v>169</v>
      </c>
      <c r="AT363" s="23" t="s">
        <v>164</v>
      </c>
      <c r="AU363" s="23" t="s">
        <v>82</v>
      </c>
      <c r="AY363" s="23" t="s">
        <v>162</v>
      </c>
      <c r="BE363" s="203">
        <f>IF(N363="základní",J363,0)</f>
        <v>0</v>
      </c>
      <c r="BF363" s="203">
        <f>IF(N363="snížená",J363,0)</f>
        <v>0</v>
      </c>
      <c r="BG363" s="203">
        <f>IF(N363="zákl. přenesená",J363,0)</f>
        <v>0</v>
      </c>
      <c r="BH363" s="203">
        <f>IF(N363="sníž. přenesená",J363,0)</f>
        <v>0</v>
      </c>
      <c r="BI363" s="203">
        <f>IF(N363="nulová",J363,0)</f>
        <v>0</v>
      </c>
      <c r="BJ363" s="23" t="s">
        <v>80</v>
      </c>
      <c r="BK363" s="203">
        <f>ROUND(I363*H363,2)</f>
        <v>0</v>
      </c>
      <c r="BL363" s="23" t="s">
        <v>169</v>
      </c>
      <c r="BM363" s="23" t="s">
        <v>724</v>
      </c>
    </row>
    <row r="364" spans="2:65" s="1" customFormat="1" ht="270">
      <c r="B364" s="40"/>
      <c r="C364" s="62"/>
      <c r="D364" s="204" t="s">
        <v>171</v>
      </c>
      <c r="E364" s="62"/>
      <c r="F364" s="205" t="s">
        <v>456</v>
      </c>
      <c r="G364" s="62"/>
      <c r="H364" s="62"/>
      <c r="I364" s="162"/>
      <c r="J364" s="62"/>
      <c r="K364" s="62"/>
      <c r="L364" s="60"/>
      <c r="M364" s="206"/>
      <c r="N364" s="41"/>
      <c r="O364" s="41"/>
      <c r="P364" s="41"/>
      <c r="Q364" s="41"/>
      <c r="R364" s="41"/>
      <c r="S364" s="41"/>
      <c r="T364" s="77"/>
      <c r="AT364" s="23" t="s">
        <v>171</v>
      </c>
      <c r="AU364" s="23" t="s">
        <v>82</v>
      </c>
    </row>
    <row r="365" spans="2:65" s="11" customFormat="1">
      <c r="B365" s="207"/>
      <c r="C365" s="208"/>
      <c r="D365" s="204" t="s">
        <v>173</v>
      </c>
      <c r="E365" s="209" t="s">
        <v>21</v>
      </c>
      <c r="F365" s="210" t="s">
        <v>654</v>
      </c>
      <c r="G365" s="208"/>
      <c r="H365" s="211" t="s">
        <v>21</v>
      </c>
      <c r="I365" s="212"/>
      <c r="J365" s="208"/>
      <c r="K365" s="208"/>
      <c r="L365" s="213"/>
      <c r="M365" s="214"/>
      <c r="N365" s="215"/>
      <c r="O365" s="215"/>
      <c r="P365" s="215"/>
      <c r="Q365" s="215"/>
      <c r="R365" s="215"/>
      <c r="S365" s="215"/>
      <c r="T365" s="216"/>
      <c r="AT365" s="217" t="s">
        <v>173</v>
      </c>
      <c r="AU365" s="217" t="s">
        <v>82</v>
      </c>
      <c r="AV365" s="11" t="s">
        <v>80</v>
      </c>
      <c r="AW365" s="11" t="s">
        <v>36</v>
      </c>
      <c r="AX365" s="11" t="s">
        <v>72</v>
      </c>
      <c r="AY365" s="217" t="s">
        <v>162</v>
      </c>
    </row>
    <row r="366" spans="2:65" s="12" customFormat="1">
      <c r="B366" s="218"/>
      <c r="C366" s="219"/>
      <c r="D366" s="204" t="s">
        <v>173</v>
      </c>
      <c r="E366" s="220" t="s">
        <v>21</v>
      </c>
      <c r="F366" s="221" t="s">
        <v>725</v>
      </c>
      <c r="G366" s="219"/>
      <c r="H366" s="222">
        <v>67</v>
      </c>
      <c r="I366" s="223"/>
      <c r="J366" s="219"/>
      <c r="K366" s="219"/>
      <c r="L366" s="224"/>
      <c r="M366" s="225"/>
      <c r="N366" s="226"/>
      <c r="O366" s="226"/>
      <c r="P366" s="226"/>
      <c r="Q366" s="226"/>
      <c r="R366" s="226"/>
      <c r="S366" s="226"/>
      <c r="T366" s="227"/>
      <c r="AT366" s="228" t="s">
        <v>173</v>
      </c>
      <c r="AU366" s="228" t="s">
        <v>82</v>
      </c>
      <c r="AV366" s="12" t="s">
        <v>82</v>
      </c>
      <c r="AW366" s="12" t="s">
        <v>36</v>
      </c>
      <c r="AX366" s="12" t="s">
        <v>72</v>
      </c>
      <c r="AY366" s="228" t="s">
        <v>162</v>
      </c>
    </row>
    <row r="367" spans="2:65" s="12" customFormat="1">
      <c r="B367" s="218"/>
      <c r="C367" s="219"/>
      <c r="D367" s="204" t="s">
        <v>173</v>
      </c>
      <c r="E367" s="220" t="s">
        <v>21</v>
      </c>
      <c r="F367" s="221" t="s">
        <v>726</v>
      </c>
      <c r="G367" s="219"/>
      <c r="H367" s="222">
        <v>44</v>
      </c>
      <c r="I367" s="223"/>
      <c r="J367" s="219"/>
      <c r="K367" s="219"/>
      <c r="L367" s="224"/>
      <c r="M367" s="225"/>
      <c r="N367" s="226"/>
      <c r="O367" s="226"/>
      <c r="P367" s="226"/>
      <c r="Q367" s="226"/>
      <c r="R367" s="226"/>
      <c r="S367" s="226"/>
      <c r="T367" s="227"/>
      <c r="AT367" s="228" t="s">
        <v>173</v>
      </c>
      <c r="AU367" s="228" t="s">
        <v>82</v>
      </c>
      <c r="AV367" s="12" t="s">
        <v>82</v>
      </c>
      <c r="AW367" s="12" t="s">
        <v>36</v>
      </c>
      <c r="AX367" s="12" t="s">
        <v>72</v>
      </c>
      <c r="AY367" s="228" t="s">
        <v>162</v>
      </c>
    </row>
    <row r="368" spans="2:65" s="12" customFormat="1">
      <c r="B368" s="218"/>
      <c r="C368" s="219"/>
      <c r="D368" s="204" t="s">
        <v>173</v>
      </c>
      <c r="E368" s="220" t="s">
        <v>21</v>
      </c>
      <c r="F368" s="221" t="s">
        <v>727</v>
      </c>
      <c r="G368" s="219"/>
      <c r="H368" s="222">
        <v>15</v>
      </c>
      <c r="I368" s="223"/>
      <c r="J368" s="219"/>
      <c r="K368" s="219"/>
      <c r="L368" s="224"/>
      <c r="M368" s="225"/>
      <c r="N368" s="226"/>
      <c r="O368" s="226"/>
      <c r="P368" s="226"/>
      <c r="Q368" s="226"/>
      <c r="R368" s="226"/>
      <c r="S368" s="226"/>
      <c r="T368" s="227"/>
      <c r="AT368" s="228" t="s">
        <v>173</v>
      </c>
      <c r="AU368" s="228" t="s">
        <v>82</v>
      </c>
      <c r="AV368" s="12" t="s">
        <v>82</v>
      </c>
      <c r="AW368" s="12" t="s">
        <v>36</v>
      </c>
      <c r="AX368" s="12" t="s">
        <v>72</v>
      </c>
      <c r="AY368" s="228" t="s">
        <v>162</v>
      </c>
    </row>
    <row r="369" spans="2:65" s="13" customFormat="1">
      <c r="B369" s="229"/>
      <c r="C369" s="230"/>
      <c r="D369" s="231" t="s">
        <v>173</v>
      </c>
      <c r="E369" s="232" t="s">
        <v>21</v>
      </c>
      <c r="F369" s="233" t="s">
        <v>177</v>
      </c>
      <c r="G369" s="230"/>
      <c r="H369" s="234">
        <v>126</v>
      </c>
      <c r="I369" s="235"/>
      <c r="J369" s="230"/>
      <c r="K369" s="230"/>
      <c r="L369" s="236"/>
      <c r="M369" s="237"/>
      <c r="N369" s="238"/>
      <c r="O369" s="238"/>
      <c r="P369" s="238"/>
      <c r="Q369" s="238"/>
      <c r="R369" s="238"/>
      <c r="S369" s="238"/>
      <c r="T369" s="239"/>
      <c r="AT369" s="240" t="s">
        <v>173</v>
      </c>
      <c r="AU369" s="240" t="s">
        <v>82</v>
      </c>
      <c r="AV369" s="13" t="s">
        <v>169</v>
      </c>
      <c r="AW369" s="13" t="s">
        <v>36</v>
      </c>
      <c r="AX369" s="13" t="s">
        <v>80</v>
      </c>
      <c r="AY369" s="240" t="s">
        <v>162</v>
      </c>
    </row>
    <row r="370" spans="2:65" s="1" customFormat="1" ht="51.6" customHeight="1">
      <c r="B370" s="40"/>
      <c r="C370" s="192" t="s">
        <v>466</v>
      </c>
      <c r="D370" s="192" t="s">
        <v>164</v>
      </c>
      <c r="E370" s="193" t="s">
        <v>467</v>
      </c>
      <c r="F370" s="194" t="s">
        <v>468</v>
      </c>
      <c r="G370" s="195" t="s">
        <v>260</v>
      </c>
      <c r="H370" s="196">
        <v>169</v>
      </c>
      <c r="I370" s="197"/>
      <c r="J370" s="198">
        <f>ROUND(I370*H370,2)</f>
        <v>0</v>
      </c>
      <c r="K370" s="194" t="s">
        <v>168</v>
      </c>
      <c r="L370" s="60"/>
      <c r="M370" s="199" t="s">
        <v>21</v>
      </c>
      <c r="N370" s="200" t="s">
        <v>43</v>
      </c>
      <c r="O370" s="41"/>
      <c r="P370" s="201">
        <f>O370*H370</f>
        <v>0</v>
      </c>
      <c r="Q370" s="201">
        <v>7.6499999999999997E-3</v>
      </c>
      <c r="R370" s="201">
        <f>Q370*H370</f>
        <v>1.2928500000000001</v>
      </c>
      <c r="S370" s="201">
        <v>0</v>
      </c>
      <c r="T370" s="202">
        <f>S370*H370</f>
        <v>0</v>
      </c>
      <c r="AR370" s="23" t="s">
        <v>169</v>
      </c>
      <c r="AT370" s="23" t="s">
        <v>164</v>
      </c>
      <c r="AU370" s="23" t="s">
        <v>82</v>
      </c>
      <c r="AY370" s="23" t="s">
        <v>162</v>
      </c>
      <c r="BE370" s="203">
        <f>IF(N370="základní",J370,0)</f>
        <v>0</v>
      </c>
      <c r="BF370" s="203">
        <f>IF(N370="snížená",J370,0)</f>
        <v>0</v>
      </c>
      <c r="BG370" s="203">
        <f>IF(N370="zákl. přenesená",J370,0)</f>
        <v>0</v>
      </c>
      <c r="BH370" s="203">
        <f>IF(N370="sníž. přenesená",J370,0)</f>
        <v>0</v>
      </c>
      <c r="BI370" s="203">
        <f>IF(N370="nulová",J370,0)</f>
        <v>0</v>
      </c>
      <c r="BJ370" s="23" t="s">
        <v>80</v>
      </c>
      <c r="BK370" s="203">
        <f>ROUND(I370*H370,2)</f>
        <v>0</v>
      </c>
      <c r="BL370" s="23" t="s">
        <v>169</v>
      </c>
      <c r="BM370" s="23" t="s">
        <v>728</v>
      </c>
    </row>
    <row r="371" spans="2:65" s="1" customFormat="1" ht="216">
      <c r="B371" s="40"/>
      <c r="C371" s="62"/>
      <c r="D371" s="204" t="s">
        <v>171</v>
      </c>
      <c r="E371" s="62"/>
      <c r="F371" s="205" t="s">
        <v>470</v>
      </c>
      <c r="G371" s="62"/>
      <c r="H371" s="62"/>
      <c r="I371" s="162"/>
      <c r="J371" s="62"/>
      <c r="K371" s="62"/>
      <c r="L371" s="60"/>
      <c r="M371" s="206"/>
      <c r="N371" s="41"/>
      <c r="O371" s="41"/>
      <c r="P371" s="41"/>
      <c r="Q371" s="41"/>
      <c r="R371" s="41"/>
      <c r="S371" s="41"/>
      <c r="T371" s="77"/>
      <c r="AT371" s="23" t="s">
        <v>171</v>
      </c>
      <c r="AU371" s="23" t="s">
        <v>82</v>
      </c>
    </row>
    <row r="372" spans="2:65" s="11" customFormat="1">
      <c r="B372" s="207"/>
      <c r="C372" s="208"/>
      <c r="D372" s="204" t="s">
        <v>173</v>
      </c>
      <c r="E372" s="209" t="s">
        <v>21</v>
      </c>
      <c r="F372" s="210" t="s">
        <v>654</v>
      </c>
      <c r="G372" s="208"/>
      <c r="H372" s="211" t="s">
        <v>21</v>
      </c>
      <c r="I372" s="212"/>
      <c r="J372" s="208"/>
      <c r="K372" s="208"/>
      <c r="L372" s="213"/>
      <c r="M372" s="214"/>
      <c r="N372" s="215"/>
      <c r="O372" s="215"/>
      <c r="P372" s="215"/>
      <c r="Q372" s="215"/>
      <c r="R372" s="215"/>
      <c r="S372" s="215"/>
      <c r="T372" s="216"/>
      <c r="AT372" s="217" t="s">
        <v>173</v>
      </c>
      <c r="AU372" s="217" t="s">
        <v>82</v>
      </c>
      <c r="AV372" s="11" t="s">
        <v>80</v>
      </c>
      <c r="AW372" s="11" t="s">
        <v>36</v>
      </c>
      <c r="AX372" s="11" t="s">
        <v>72</v>
      </c>
      <c r="AY372" s="217" t="s">
        <v>162</v>
      </c>
    </row>
    <row r="373" spans="2:65" s="12" customFormat="1">
      <c r="B373" s="218"/>
      <c r="C373" s="219"/>
      <c r="D373" s="204" t="s">
        <v>173</v>
      </c>
      <c r="E373" s="220" t="s">
        <v>21</v>
      </c>
      <c r="F373" s="221" t="s">
        <v>729</v>
      </c>
      <c r="G373" s="219"/>
      <c r="H373" s="222">
        <v>78</v>
      </c>
      <c r="I373" s="223"/>
      <c r="J373" s="219"/>
      <c r="K373" s="219"/>
      <c r="L373" s="224"/>
      <c r="M373" s="225"/>
      <c r="N373" s="226"/>
      <c r="O373" s="226"/>
      <c r="P373" s="226"/>
      <c r="Q373" s="226"/>
      <c r="R373" s="226"/>
      <c r="S373" s="226"/>
      <c r="T373" s="227"/>
      <c r="AT373" s="228" t="s">
        <v>173</v>
      </c>
      <c r="AU373" s="228" t="s">
        <v>82</v>
      </c>
      <c r="AV373" s="12" t="s">
        <v>82</v>
      </c>
      <c r="AW373" s="12" t="s">
        <v>36</v>
      </c>
      <c r="AX373" s="12" t="s">
        <v>72</v>
      </c>
      <c r="AY373" s="228" t="s">
        <v>162</v>
      </c>
    </row>
    <row r="374" spans="2:65" s="12" customFormat="1">
      <c r="B374" s="218"/>
      <c r="C374" s="219"/>
      <c r="D374" s="204" t="s">
        <v>173</v>
      </c>
      <c r="E374" s="220" t="s">
        <v>21</v>
      </c>
      <c r="F374" s="221" t="s">
        <v>730</v>
      </c>
      <c r="G374" s="219"/>
      <c r="H374" s="222">
        <v>63</v>
      </c>
      <c r="I374" s="223"/>
      <c r="J374" s="219"/>
      <c r="K374" s="219"/>
      <c r="L374" s="224"/>
      <c r="M374" s="225"/>
      <c r="N374" s="226"/>
      <c r="O374" s="226"/>
      <c r="P374" s="226"/>
      <c r="Q374" s="226"/>
      <c r="R374" s="226"/>
      <c r="S374" s="226"/>
      <c r="T374" s="227"/>
      <c r="AT374" s="228" t="s">
        <v>173</v>
      </c>
      <c r="AU374" s="228" t="s">
        <v>82</v>
      </c>
      <c r="AV374" s="12" t="s">
        <v>82</v>
      </c>
      <c r="AW374" s="12" t="s">
        <v>36</v>
      </c>
      <c r="AX374" s="12" t="s">
        <v>72</v>
      </c>
      <c r="AY374" s="228" t="s">
        <v>162</v>
      </c>
    </row>
    <row r="375" spans="2:65" s="12" customFormat="1">
      <c r="B375" s="218"/>
      <c r="C375" s="219"/>
      <c r="D375" s="204" t="s">
        <v>173</v>
      </c>
      <c r="E375" s="220" t="s">
        <v>21</v>
      </c>
      <c r="F375" s="221" t="s">
        <v>681</v>
      </c>
      <c r="G375" s="219"/>
      <c r="H375" s="222">
        <v>22</v>
      </c>
      <c r="I375" s="223"/>
      <c r="J375" s="219"/>
      <c r="K375" s="219"/>
      <c r="L375" s="224"/>
      <c r="M375" s="225"/>
      <c r="N375" s="226"/>
      <c r="O375" s="226"/>
      <c r="P375" s="226"/>
      <c r="Q375" s="226"/>
      <c r="R375" s="226"/>
      <c r="S375" s="226"/>
      <c r="T375" s="227"/>
      <c r="AT375" s="228" t="s">
        <v>173</v>
      </c>
      <c r="AU375" s="228" t="s">
        <v>82</v>
      </c>
      <c r="AV375" s="12" t="s">
        <v>82</v>
      </c>
      <c r="AW375" s="12" t="s">
        <v>36</v>
      </c>
      <c r="AX375" s="12" t="s">
        <v>72</v>
      </c>
      <c r="AY375" s="228" t="s">
        <v>162</v>
      </c>
    </row>
    <row r="376" spans="2:65" s="12" customFormat="1">
      <c r="B376" s="218"/>
      <c r="C376" s="219"/>
      <c r="D376" s="204" t="s">
        <v>173</v>
      </c>
      <c r="E376" s="220" t="s">
        <v>21</v>
      </c>
      <c r="F376" s="221" t="s">
        <v>474</v>
      </c>
      <c r="G376" s="219"/>
      <c r="H376" s="222">
        <v>6</v>
      </c>
      <c r="I376" s="223"/>
      <c r="J376" s="219"/>
      <c r="K376" s="219"/>
      <c r="L376" s="224"/>
      <c r="M376" s="225"/>
      <c r="N376" s="226"/>
      <c r="O376" s="226"/>
      <c r="P376" s="226"/>
      <c r="Q376" s="226"/>
      <c r="R376" s="226"/>
      <c r="S376" s="226"/>
      <c r="T376" s="227"/>
      <c r="AT376" s="228" t="s">
        <v>173</v>
      </c>
      <c r="AU376" s="228" t="s">
        <v>82</v>
      </c>
      <c r="AV376" s="12" t="s">
        <v>82</v>
      </c>
      <c r="AW376" s="12" t="s">
        <v>36</v>
      </c>
      <c r="AX376" s="12" t="s">
        <v>72</v>
      </c>
      <c r="AY376" s="228" t="s">
        <v>162</v>
      </c>
    </row>
    <row r="377" spans="2:65" s="13" customFormat="1">
      <c r="B377" s="229"/>
      <c r="C377" s="230"/>
      <c r="D377" s="231" t="s">
        <v>173</v>
      </c>
      <c r="E377" s="232" t="s">
        <v>21</v>
      </c>
      <c r="F377" s="233" t="s">
        <v>177</v>
      </c>
      <c r="G377" s="230"/>
      <c r="H377" s="234">
        <v>169</v>
      </c>
      <c r="I377" s="235"/>
      <c r="J377" s="230"/>
      <c r="K377" s="230"/>
      <c r="L377" s="236"/>
      <c r="M377" s="237"/>
      <c r="N377" s="238"/>
      <c r="O377" s="238"/>
      <c r="P377" s="238"/>
      <c r="Q377" s="238"/>
      <c r="R377" s="238"/>
      <c r="S377" s="238"/>
      <c r="T377" s="239"/>
      <c r="AT377" s="240" t="s">
        <v>173</v>
      </c>
      <c r="AU377" s="240" t="s">
        <v>82</v>
      </c>
      <c r="AV377" s="13" t="s">
        <v>169</v>
      </c>
      <c r="AW377" s="13" t="s">
        <v>36</v>
      </c>
      <c r="AX377" s="13" t="s">
        <v>80</v>
      </c>
      <c r="AY377" s="240" t="s">
        <v>162</v>
      </c>
    </row>
    <row r="378" spans="2:65" s="1" customFormat="1" ht="51.6" customHeight="1">
      <c r="B378" s="40"/>
      <c r="C378" s="192" t="s">
        <v>475</v>
      </c>
      <c r="D378" s="192" t="s">
        <v>164</v>
      </c>
      <c r="E378" s="193" t="s">
        <v>476</v>
      </c>
      <c r="F378" s="194" t="s">
        <v>477</v>
      </c>
      <c r="G378" s="195" t="s">
        <v>260</v>
      </c>
      <c r="H378" s="196">
        <v>169</v>
      </c>
      <c r="I378" s="197"/>
      <c r="J378" s="198">
        <f>ROUND(I378*H378,2)</f>
        <v>0</v>
      </c>
      <c r="K378" s="194" t="s">
        <v>168</v>
      </c>
      <c r="L378" s="60"/>
      <c r="M378" s="199" t="s">
        <v>21</v>
      </c>
      <c r="N378" s="200" t="s">
        <v>43</v>
      </c>
      <c r="O378" s="41"/>
      <c r="P378" s="201">
        <f>O378*H378</f>
        <v>0</v>
      </c>
      <c r="Q378" s="201">
        <v>8.5999999999999998E-4</v>
      </c>
      <c r="R378" s="201">
        <f>Q378*H378</f>
        <v>0.14534</v>
      </c>
      <c r="S378" s="201">
        <v>0</v>
      </c>
      <c r="T378" s="202">
        <f>S378*H378</f>
        <v>0</v>
      </c>
      <c r="AR378" s="23" t="s">
        <v>169</v>
      </c>
      <c r="AT378" s="23" t="s">
        <v>164</v>
      </c>
      <c r="AU378" s="23" t="s">
        <v>82</v>
      </c>
      <c r="AY378" s="23" t="s">
        <v>162</v>
      </c>
      <c r="BE378" s="203">
        <f>IF(N378="základní",J378,0)</f>
        <v>0</v>
      </c>
      <c r="BF378" s="203">
        <f>IF(N378="snížená",J378,0)</f>
        <v>0</v>
      </c>
      <c r="BG378" s="203">
        <f>IF(N378="zákl. přenesená",J378,0)</f>
        <v>0</v>
      </c>
      <c r="BH378" s="203">
        <f>IF(N378="sníž. přenesená",J378,0)</f>
        <v>0</v>
      </c>
      <c r="BI378" s="203">
        <f>IF(N378="nulová",J378,0)</f>
        <v>0</v>
      </c>
      <c r="BJ378" s="23" t="s">
        <v>80</v>
      </c>
      <c r="BK378" s="203">
        <f>ROUND(I378*H378,2)</f>
        <v>0</v>
      </c>
      <c r="BL378" s="23" t="s">
        <v>169</v>
      </c>
      <c r="BM378" s="23" t="s">
        <v>731</v>
      </c>
    </row>
    <row r="379" spans="2:65" s="1" customFormat="1" ht="216">
      <c r="B379" s="40"/>
      <c r="C379" s="62"/>
      <c r="D379" s="204" t="s">
        <v>171</v>
      </c>
      <c r="E379" s="62"/>
      <c r="F379" s="205" t="s">
        <v>470</v>
      </c>
      <c r="G379" s="62"/>
      <c r="H379" s="62"/>
      <c r="I379" s="162"/>
      <c r="J379" s="62"/>
      <c r="K379" s="62"/>
      <c r="L379" s="60"/>
      <c r="M379" s="206"/>
      <c r="N379" s="41"/>
      <c r="O379" s="41"/>
      <c r="P379" s="41"/>
      <c r="Q379" s="41"/>
      <c r="R379" s="41"/>
      <c r="S379" s="41"/>
      <c r="T379" s="77"/>
      <c r="AT379" s="23" t="s">
        <v>171</v>
      </c>
      <c r="AU379" s="23" t="s">
        <v>82</v>
      </c>
    </row>
    <row r="380" spans="2:65" s="11" customFormat="1">
      <c r="B380" s="207"/>
      <c r="C380" s="208"/>
      <c r="D380" s="204" t="s">
        <v>173</v>
      </c>
      <c r="E380" s="209" t="s">
        <v>21</v>
      </c>
      <c r="F380" s="210" t="s">
        <v>479</v>
      </c>
      <c r="G380" s="208"/>
      <c r="H380" s="211" t="s">
        <v>21</v>
      </c>
      <c r="I380" s="212"/>
      <c r="J380" s="208"/>
      <c r="K380" s="208"/>
      <c r="L380" s="213"/>
      <c r="M380" s="214"/>
      <c r="N380" s="215"/>
      <c r="O380" s="215"/>
      <c r="P380" s="215"/>
      <c r="Q380" s="215"/>
      <c r="R380" s="215"/>
      <c r="S380" s="215"/>
      <c r="T380" s="216"/>
      <c r="AT380" s="217" t="s">
        <v>173</v>
      </c>
      <c r="AU380" s="217" t="s">
        <v>82</v>
      </c>
      <c r="AV380" s="11" t="s">
        <v>80</v>
      </c>
      <c r="AW380" s="11" t="s">
        <v>36</v>
      </c>
      <c r="AX380" s="11" t="s">
        <v>72</v>
      </c>
      <c r="AY380" s="217" t="s">
        <v>162</v>
      </c>
    </row>
    <row r="381" spans="2:65" s="12" customFormat="1">
      <c r="B381" s="218"/>
      <c r="C381" s="219"/>
      <c r="D381" s="204" t="s">
        <v>173</v>
      </c>
      <c r="E381" s="220" t="s">
        <v>21</v>
      </c>
      <c r="F381" s="221" t="s">
        <v>732</v>
      </c>
      <c r="G381" s="219"/>
      <c r="H381" s="222">
        <v>169</v>
      </c>
      <c r="I381" s="223"/>
      <c r="J381" s="219"/>
      <c r="K381" s="219"/>
      <c r="L381" s="224"/>
      <c r="M381" s="225"/>
      <c r="N381" s="226"/>
      <c r="O381" s="226"/>
      <c r="P381" s="226"/>
      <c r="Q381" s="226"/>
      <c r="R381" s="226"/>
      <c r="S381" s="226"/>
      <c r="T381" s="227"/>
      <c r="AT381" s="228" t="s">
        <v>173</v>
      </c>
      <c r="AU381" s="228" t="s">
        <v>82</v>
      </c>
      <c r="AV381" s="12" t="s">
        <v>82</v>
      </c>
      <c r="AW381" s="12" t="s">
        <v>36</v>
      </c>
      <c r="AX381" s="12" t="s">
        <v>72</v>
      </c>
      <c r="AY381" s="228" t="s">
        <v>162</v>
      </c>
    </row>
    <row r="382" spans="2:65" s="13" customFormat="1">
      <c r="B382" s="229"/>
      <c r="C382" s="230"/>
      <c r="D382" s="231" t="s">
        <v>173</v>
      </c>
      <c r="E382" s="232" t="s">
        <v>21</v>
      </c>
      <c r="F382" s="233" t="s">
        <v>177</v>
      </c>
      <c r="G382" s="230"/>
      <c r="H382" s="234">
        <v>169</v>
      </c>
      <c r="I382" s="235"/>
      <c r="J382" s="230"/>
      <c r="K382" s="230"/>
      <c r="L382" s="236"/>
      <c r="M382" s="237"/>
      <c r="N382" s="238"/>
      <c r="O382" s="238"/>
      <c r="P382" s="238"/>
      <c r="Q382" s="238"/>
      <c r="R382" s="238"/>
      <c r="S382" s="238"/>
      <c r="T382" s="239"/>
      <c r="AT382" s="240" t="s">
        <v>173</v>
      </c>
      <c r="AU382" s="240" t="s">
        <v>82</v>
      </c>
      <c r="AV382" s="13" t="s">
        <v>169</v>
      </c>
      <c r="AW382" s="13" t="s">
        <v>36</v>
      </c>
      <c r="AX382" s="13" t="s">
        <v>80</v>
      </c>
      <c r="AY382" s="240" t="s">
        <v>162</v>
      </c>
    </row>
    <row r="383" spans="2:65" s="1" customFormat="1" ht="63" customHeight="1">
      <c r="B383" s="40"/>
      <c r="C383" s="192" t="s">
        <v>481</v>
      </c>
      <c r="D383" s="192" t="s">
        <v>164</v>
      </c>
      <c r="E383" s="193" t="s">
        <v>482</v>
      </c>
      <c r="F383" s="194" t="s">
        <v>483</v>
      </c>
      <c r="G383" s="195" t="s">
        <v>357</v>
      </c>
      <c r="H383" s="196">
        <v>18.899999999999999</v>
      </c>
      <c r="I383" s="197"/>
      <c r="J383" s="198">
        <f>ROUND(I383*H383,2)</f>
        <v>0</v>
      </c>
      <c r="K383" s="194" t="s">
        <v>168</v>
      </c>
      <c r="L383" s="60"/>
      <c r="M383" s="199" t="s">
        <v>21</v>
      </c>
      <c r="N383" s="200" t="s">
        <v>43</v>
      </c>
      <c r="O383" s="41"/>
      <c r="P383" s="201">
        <f>O383*H383</f>
        <v>0</v>
      </c>
      <c r="Q383" s="201">
        <v>1.0958000000000001</v>
      </c>
      <c r="R383" s="201">
        <f>Q383*H383</f>
        <v>20.710619999999999</v>
      </c>
      <c r="S383" s="201">
        <v>0</v>
      </c>
      <c r="T383" s="202">
        <f>S383*H383</f>
        <v>0</v>
      </c>
      <c r="AR383" s="23" t="s">
        <v>169</v>
      </c>
      <c r="AT383" s="23" t="s">
        <v>164</v>
      </c>
      <c r="AU383" s="23" t="s">
        <v>82</v>
      </c>
      <c r="AY383" s="23" t="s">
        <v>162</v>
      </c>
      <c r="BE383" s="203">
        <f>IF(N383="základní",J383,0)</f>
        <v>0</v>
      </c>
      <c r="BF383" s="203">
        <f>IF(N383="snížená",J383,0)</f>
        <v>0</v>
      </c>
      <c r="BG383" s="203">
        <f>IF(N383="zákl. přenesená",J383,0)</f>
        <v>0</v>
      </c>
      <c r="BH383" s="203">
        <f>IF(N383="sníž. přenesená",J383,0)</f>
        <v>0</v>
      </c>
      <c r="BI383" s="203">
        <f>IF(N383="nulová",J383,0)</f>
        <v>0</v>
      </c>
      <c r="BJ383" s="23" t="s">
        <v>80</v>
      </c>
      <c r="BK383" s="203">
        <f>ROUND(I383*H383,2)</f>
        <v>0</v>
      </c>
      <c r="BL383" s="23" t="s">
        <v>169</v>
      </c>
      <c r="BM383" s="23" t="s">
        <v>733</v>
      </c>
    </row>
    <row r="384" spans="2:65" s="1" customFormat="1" ht="121.5">
      <c r="B384" s="40"/>
      <c r="C384" s="62"/>
      <c r="D384" s="204" t="s">
        <v>171</v>
      </c>
      <c r="E384" s="62"/>
      <c r="F384" s="205" t="s">
        <v>485</v>
      </c>
      <c r="G384" s="62"/>
      <c r="H384" s="62"/>
      <c r="I384" s="162"/>
      <c r="J384" s="62"/>
      <c r="K384" s="62"/>
      <c r="L384" s="60"/>
      <c r="M384" s="206"/>
      <c r="N384" s="41"/>
      <c r="O384" s="41"/>
      <c r="P384" s="41"/>
      <c r="Q384" s="41"/>
      <c r="R384" s="41"/>
      <c r="S384" s="41"/>
      <c r="T384" s="77"/>
      <c r="AT384" s="23" t="s">
        <v>171</v>
      </c>
      <c r="AU384" s="23" t="s">
        <v>82</v>
      </c>
    </row>
    <row r="385" spans="2:65" s="1" customFormat="1" ht="27">
      <c r="B385" s="40"/>
      <c r="C385" s="62"/>
      <c r="D385" s="204" t="s">
        <v>486</v>
      </c>
      <c r="E385" s="62"/>
      <c r="F385" s="205" t="s">
        <v>487</v>
      </c>
      <c r="G385" s="62"/>
      <c r="H385" s="62"/>
      <c r="I385" s="162"/>
      <c r="J385" s="62"/>
      <c r="K385" s="62"/>
      <c r="L385" s="60"/>
      <c r="M385" s="206"/>
      <c r="N385" s="41"/>
      <c r="O385" s="41"/>
      <c r="P385" s="41"/>
      <c r="Q385" s="41"/>
      <c r="R385" s="41"/>
      <c r="S385" s="41"/>
      <c r="T385" s="77"/>
      <c r="AT385" s="23" t="s">
        <v>486</v>
      </c>
      <c r="AU385" s="23" t="s">
        <v>82</v>
      </c>
    </row>
    <row r="386" spans="2:65" s="11" customFormat="1">
      <c r="B386" s="207"/>
      <c r="C386" s="208"/>
      <c r="D386" s="204" t="s">
        <v>173</v>
      </c>
      <c r="E386" s="209" t="s">
        <v>21</v>
      </c>
      <c r="F386" s="210" t="s">
        <v>654</v>
      </c>
      <c r="G386" s="208"/>
      <c r="H386" s="211" t="s">
        <v>21</v>
      </c>
      <c r="I386" s="212"/>
      <c r="J386" s="208"/>
      <c r="K386" s="208"/>
      <c r="L386" s="213"/>
      <c r="M386" s="214"/>
      <c r="N386" s="215"/>
      <c r="O386" s="215"/>
      <c r="P386" s="215"/>
      <c r="Q386" s="215"/>
      <c r="R386" s="215"/>
      <c r="S386" s="215"/>
      <c r="T386" s="216"/>
      <c r="AT386" s="217" t="s">
        <v>173</v>
      </c>
      <c r="AU386" s="217" t="s">
        <v>82</v>
      </c>
      <c r="AV386" s="11" t="s">
        <v>80</v>
      </c>
      <c r="AW386" s="11" t="s">
        <v>36</v>
      </c>
      <c r="AX386" s="11" t="s">
        <v>72</v>
      </c>
      <c r="AY386" s="217" t="s">
        <v>162</v>
      </c>
    </row>
    <row r="387" spans="2:65" s="11" customFormat="1">
      <c r="B387" s="207"/>
      <c r="C387" s="208"/>
      <c r="D387" s="204" t="s">
        <v>173</v>
      </c>
      <c r="E387" s="209" t="s">
        <v>21</v>
      </c>
      <c r="F387" s="210" t="s">
        <v>488</v>
      </c>
      <c r="G387" s="208"/>
      <c r="H387" s="211" t="s">
        <v>21</v>
      </c>
      <c r="I387" s="212"/>
      <c r="J387" s="208"/>
      <c r="K387" s="208"/>
      <c r="L387" s="213"/>
      <c r="M387" s="214"/>
      <c r="N387" s="215"/>
      <c r="O387" s="215"/>
      <c r="P387" s="215"/>
      <c r="Q387" s="215"/>
      <c r="R387" s="215"/>
      <c r="S387" s="215"/>
      <c r="T387" s="216"/>
      <c r="AT387" s="217" t="s">
        <v>173</v>
      </c>
      <c r="AU387" s="217" t="s">
        <v>82</v>
      </c>
      <c r="AV387" s="11" t="s">
        <v>80</v>
      </c>
      <c r="AW387" s="11" t="s">
        <v>36</v>
      </c>
      <c r="AX387" s="11" t="s">
        <v>72</v>
      </c>
      <c r="AY387" s="217" t="s">
        <v>162</v>
      </c>
    </row>
    <row r="388" spans="2:65" s="11" customFormat="1">
      <c r="B388" s="207"/>
      <c r="C388" s="208"/>
      <c r="D388" s="204" t="s">
        <v>173</v>
      </c>
      <c r="E388" s="209" t="s">
        <v>21</v>
      </c>
      <c r="F388" s="210" t="s">
        <v>489</v>
      </c>
      <c r="G388" s="208"/>
      <c r="H388" s="211" t="s">
        <v>21</v>
      </c>
      <c r="I388" s="212"/>
      <c r="J388" s="208"/>
      <c r="K388" s="208"/>
      <c r="L388" s="213"/>
      <c r="M388" s="214"/>
      <c r="N388" s="215"/>
      <c r="O388" s="215"/>
      <c r="P388" s="215"/>
      <c r="Q388" s="215"/>
      <c r="R388" s="215"/>
      <c r="S388" s="215"/>
      <c r="T388" s="216"/>
      <c r="AT388" s="217" t="s">
        <v>173</v>
      </c>
      <c r="AU388" s="217" t="s">
        <v>82</v>
      </c>
      <c r="AV388" s="11" t="s">
        <v>80</v>
      </c>
      <c r="AW388" s="11" t="s">
        <v>36</v>
      </c>
      <c r="AX388" s="11" t="s">
        <v>72</v>
      </c>
      <c r="AY388" s="217" t="s">
        <v>162</v>
      </c>
    </row>
    <row r="389" spans="2:65" s="12" customFormat="1">
      <c r="B389" s="218"/>
      <c r="C389" s="219"/>
      <c r="D389" s="204" t="s">
        <v>173</v>
      </c>
      <c r="E389" s="220" t="s">
        <v>21</v>
      </c>
      <c r="F389" s="221" t="s">
        <v>734</v>
      </c>
      <c r="G389" s="219"/>
      <c r="H389" s="222">
        <v>18.899999999999999</v>
      </c>
      <c r="I389" s="223"/>
      <c r="J389" s="219"/>
      <c r="K389" s="219"/>
      <c r="L389" s="224"/>
      <c r="M389" s="225"/>
      <c r="N389" s="226"/>
      <c r="O389" s="226"/>
      <c r="P389" s="226"/>
      <c r="Q389" s="226"/>
      <c r="R389" s="226"/>
      <c r="S389" s="226"/>
      <c r="T389" s="227"/>
      <c r="AT389" s="228" t="s">
        <v>173</v>
      </c>
      <c r="AU389" s="228" t="s">
        <v>82</v>
      </c>
      <c r="AV389" s="12" t="s">
        <v>82</v>
      </c>
      <c r="AW389" s="12" t="s">
        <v>36</v>
      </c>
      <c r="AX389" s="12" t="s">
        <v>72</v>
      </c>
      <c r="AY389" s="228" t="s">
        <v>162</v>
      </c>
    </row>
    <row r="390" spans="2:65" s="13" customFormat="1">
      <c r="B390" s="229"/>
      <c r="C390" s="230"/>
      <c r="D390" s="204" t="s">
        <v>173</v>
      </c>
      <c r="E390" s="252" t="s">
        <v>21</v>
      </c>
      <c r="F390" s="253" t="s">
        <v>177</v>
      </c>
      <c r="G390" s="230"/>
      <c r="H390" s="254">
        <v>18.899999999999999</v>
      </c>
      <c r="I390" s="235"/>
      <c r="J390" s="230"/>
      <c r="K390" s="230"/>
      <c r="L390" s="236"/>
      <c r="M390" s="237"/>
      <c r="N390" s="238"/>
      <c r="O390" s="238"/>
      <c r="P390" s="238"/>
      <c r="Q390" s="238"/>
      <c r="R390" s="238"/>
      <c r="S390" s="238"/>
      <c r="T390" s="239"/>
      <c r="AT390" s="240" t="s">
        <v>173</v>
      </c>
      <c r="AU390" s="240" t="s">
        <v>82</v>
      </c>
      <c r="AV390" s="13" t="s">
        <v>169</v>
      </c>
      <c r="AW390" s="13" t="s">
        <v>36</v>
      </c>
      <c r="AX390" s="13" t="s">
        <v>80</v>
      </c>
      <c r="AY390" s="240" t="s">
        <v>162</v>
      </c>
    </row>
    <row r="391" spans="2:65" s="10" customFormat="1" ht="29.85" customHeight="1">
      <c r="B391" s="175"/>
      <c r="C391" s="176"/>
      <c r="D391" s="189" t="s">
        <v>71</v>
      </c>
      <c r="E391" s="190" t="s">
        <v>169</v>
      </c>
      <c r="F391" s="190" t="s">
        <v>491</v>
      </c>
      <c r="G391" s="176"/>
      <c r="H391" s="176"/>
      <c r="I391" s="179"/>
      <c r="J391" s="191">
        <f>BK391</f>
        <v>0</v>
      </c>
      <c r="K391" s="176"/>
      <c r="L391" s="181"/>
      <c r="M391" s="182"/>
      <c r="N391" s="183"/>
      <c r="O391" s="183"/>
      <c r="P391" s="184">
        <f>SUM(P392:P437)</f>
        <v>0</v>
      </c>
      <c r="Q391" s="183"/>
      <c r="R391" s="184">
        <f>SUM(R392:R437)</f>
        <v>514.67117399999995</v>
      </c>
      <c r="S391" s="183"/>
      <c r="T391" s="185">
        <f>SUM(T392:T437)</f>
        <v>0</v>
      </c>
      <c r="AR391" s="186" t="s">
        <v>80</v>
      </c>
      <c r="AT391" s="187" t="s">
        <v>71</v>
      </c>
      <c r="AU391" s="187" t="s">
        <v>80</v>
      </c>
      <c r="AY391" s="186" t="s">
        <v>162</v>
      </c>
      <c r="BK391" s="188">
        <f>SUM(BK392:BK437)</f>
        <v>0</v>
      </c>
    </row>
    <row r="392" spans="2:65" s="1" customFormat="1" ht="28.9" customHeight="1">
      <c r="B392" s="40"/>
      <c r="C392" s="192" t="s">
        <v>492</v>
      </c>
      <c r="D392" s="192" t="s">
        <v>164</v>
      </c>
      <c r="E392" s="193" t="s">
        <v>493</v>
      </c>
      <c r="F392" s="194" t="s">
        <v>494</v>
      </c>
      <c r="G392" s="195" t="s">
        <v>260</v>
      </c>
      <c r="H392" s="196">
        <v>30</v>
      </c>
      <c r="I392" s="197"/>
      <c r="J392" s="198">
        <f>ROUND(I392*H392,2)</f>
        <v>0</v>
      </c>
      <c r="K392" s="194" t="s">
        <v>168</v>
      </c>
      <c r="L392" s="60"/>
      <c r="M392" s="199" t="s">
        <v>21</v>
      </c>
      <c r="N392" s="200" t="s">
        <v>43</v>
      </c>
      <c r="O392" s="41"/>
      <c r="P392" s="201">
        <f>O392*H392</f>
        <v>0</v>
      </c>
      <c r="Q392" s="201">
        <v>0</v>
      </c>
      <c r="R392" s="201">
        <f>Q392*H392</f>
        <v>0</v>
      </c>
      <c r="S392" s="201">
        <v>0</v>
      </c>
      <c r="T392" s="202">
        <f>S392*H392</f>
        <v>0</v>
      </c>
      <c r="AR392" s="23" t="s">
        <v>169</v>
      </c>
      <c r="AT392" s="23" t="s">
        <v>164</v>
      </c>
      <c r="AU392" s="23" t="s">
        <v>82</v>
      </c>
      <c r="AY392" s="23" t="s">
        <v>162</v>
      </c>
      <c r="BE392" s="203">
        <f>IF(N392="základní",J392,0)</f>
        <v>0</v>
      </c>
      <c r="BF392" s="203">
        <f>IF(N392="snížená",J392,0)</f>
        <v>0</v>
      </c>
      <c r="BG392" s="203">
        <f>IF(N392="zákl. přenesená",J392,0)</f>
        <v>0</v>
      </c>
      <c r="BH392" s="203">
        <f>IF(N392="sníž. přenesená",J392,0)</f>
        <v>0</v>
      </c>
      <c r="BI392" s="203">
        <f>IF(N392="nulová",J392,0)</f>
        <v>0</v>
      </c>
      <c r="BJ392" s="23" t="s">
        <v>80</v>
      </c>
      <c r="BK392" s="203">
        <f>ROUND(I392*H392,2)</f>
        <v>0</v>
      </c>
      <c r="BL392" s="23" t="s">
        <v>169</v>
      </c>
      <c r="BM392" s="23" t="s">
        <v>735</v>
      </c>
    </row>
    <row r="393" spans="2:65" s="1" customFormat="1" ht="121.5">
      <c r="B393" s="40"/>
      <c r="C393" s="62"/>
      <c r="D393" s="204" t="s">
        <v>171</v>
      </c>
      <c r="E393" s="62"/>
      <c r="F393" s="205" t="s">
        <v>496</v>
      </c>
      <c r="G393" s="62"/>
      <c r="H393" s="62"/>
      <c r="I393" s="162"/>
      <c r="J393" s="62"/>
      <c r="K393" s="62"/>
      <c r="L393" s="60"/>
      <c r="M393" s="206"/>
      <c r="N393" s="41"/>
      <c r="O393" s="41"/>
      <c r="P393" s="41"/>
      <c r="Q393" s="41"/>
      <c r="R393" s="41"/>
      <c r="S393" s="41"/>
      <c r="T393" s="77"/>
      <c r="AT393" s="23" t="s">
        <v>171</v>
      </c>
      <c r="AU393" s="23" t="s">
        <v>82</v>
      </c>
    </row>
    <row r="394" spans="2:65" s="11" customFormat="1">
      <c r="B394" s="207"/>
      <c r="C394" s="208"/>
      <c r="D394" s="204" t="s">
        <v>173</v>
      </c>
      <c r="E394" s="209" t="s">
        <v>21</v>
      </c>
      <c r="F394" s="210" t="s">
        <v>654</v>
      </c>
      <c r="G394" s="208"/>
      <c r="H394" s="211" t="s">
        <v>21</v>
      </c>
      <c r="I394" s="212"/>
      <c r="J394" s="208"/>
      <c r="K394" s="208"/>
      <c r="L394" s="213"/>
      <c r="M394" s="214"/>
      <c r="N394" s="215"/>
      <c r="O394" s="215"/>
      <c r="P394" s="215"/>
      <c r="Q394" s="215"/>
      <c r="R394" s="215"/>
      <c r="S394" s="215"/>
      <c r="T394" s="216"/>
      <c r="AT394" s="217" t="s">
        <v>173</v>
      </c>
      <c r="AU394" s="217" t="s">
        <v>82</v>
      </c>
      <c r="AV394" s="11" t="s">
        <v>80</v>
      </c>
      <c r="AW394" s="11" t="s">
        <v>36</v>
      </c>
      <c r="AX394" s="11" t="s">
        <v>72</v>
      </c>
      <c r="AY394" s="217" t="s">
        <v>162</v>
      </c>
    </row>
    <row r="395" spans="2:65" s="11" customFormat="1">
      <c r="B395" s="207"/>
      <c r="C395" s="208"/>
      <c r="D395" s="204" t="s">
        <v>173</v>
      </c>
      <c r="E395" s="209" t="s">
        <v>21</v>
      </c>
      <c r="F395" s="210" t="s">
        <v>497</v>
      </c>
      <c r="G395" s="208"/>
      <c r="H395" s="211" t="s">
        <v>21</v>
      </c>
      <c r="I395" s="212"/>
      <c r="J395" s="208"/>
      <c r="K395" s="208"/>
      <c r="L395" s="213"/>
      <c r="M395" s="214"/>
      <c r="N395" s="215"/>
      <c r="O395" s="215"/>
      <c r="P395" s="215"/>
      <c r="Q395" s="215"/>
      <c r="R395" s="215"/>
      <c r="S395" s="215"/>
      <c r="T395" s="216"/>
      <c r="AT395" s="217" t="s">
        <v>173</v>
      </c>
      <c r="AU395" s="217" t="s">
        <v>82</v>
      </c>
      <c r="AV395" s="11" t="s">
        <v>80</v>
      </c>
      <c r="AW395" s="11" t="s">
        <v>36</v>
      </c>
      <c r="AX395" s="11" t="s">
        <v>72</v>
      </c>
      <c r="AY395" s="217" t="s">
        <v>162</v>
      </c>
    </row>
    <row r="396" spans="2:65" s="12" customFormat="1">
      <c r="B396" s="218"/>
      <c r="C396" s="219"/>
      <c r="D396" s="204" t="s">
        <v>173</v>
      </c>
      <c r="E396" s="220" t="s">
        <v>21</v>
      </c>
      <c r="F396" s="221" t="s">
        <v>360</v>
      </c>
      <c r="G396" s="219"/>
      <c r="H396" s="222">
        <v>30</v>
      </c>
      <c r="I396" s="223"/>
      <c r="J396" s="219"/>
      <c r="K396" s="219"/>
      <c r="L396" s="224"/>
      <c r="M396" s="225"/>
      <c r="N396" s="226"/>
      <c r="O396" s="226"/>
      <c r="P396" s="226"/>
      <c r="Q396" s="226"/>
      <c r="R396" s="226"/>
      <c r="S396" s="226"/>
      <c r="T396" s="227"/>
      <c r="AT396" s="228" t="s">
        <v>173</v>
      </c>
      <c r="AU396" s="228" t="s">
        <v>82</v>
      </c>
      <c r="AV396" s="12" t="s">
        <v>82</v>
      </c>
      <c r="AW396" s="12" t="s">
        <v>36</v>
      </c>
      <c r="AX396" s="12" t="s">
        <v>72</v>
      </c>
      <c r="AY396" s="228" t="s">
        <v>162</v>
      </c>
    </row>
    <row r="397" spans="2:65" s="13" customFormat="1">
      <c r="B397" s="229"/>
      <c r="C397" s="230"/>
      <c r="D397" s="231" t="s">
        <v>173</v>
      </c>
      <c r="E397" s="232" t="s">
        <v>21</v>
      </c>
      <c r="F397" s="233" t="s">
        <v>177</v>
      </c>
      <c r="G397" s="230"/>
      <c r="H397" s="234">
        <v>30</v>
      </c>
      <c r="I397" s="235"/>
      <c r="J397" s="230"/>
      <c r="K397" s="230"/>
      <c r="L397" s="236"/>
      <c r="M397" s="237"/>
      <c r="N397" s="238"/>
      <c r="O397" s="238"/>
      <c r="P397" s="238"/>
      <c r="Q397" s="238"/>
      <c r="R397" s="238"/>
      <c r="S397" s="238"/>
      <c r="T397" s="239"/>
      <c r="AT397" s="240" t="s">
        <v>173</v>
      </c>
      <c r="AU397" s="240" t="s">
        <v>82</v>
      </c>
      <c r="AV397" s="13" t="s">
        <v>169</v>
      </c>
      <c r="AW397" s="13" t="s">
        <v>36</v>
      </c>
      <c r="AX397" s="13" t="s">
        <v>80</v>
      </c>
      <c r="AY397" s="240" t="s">
        <v>162</v>
      </c>
    </row>
    <row r="398" spans="2:65" s="1" customFormat="1" ht="28.9" customHeight="1">
      <c r="B398" s="40"/>
      <c r="C398" s="192" t="s">
        <v>498</v>
      </c>
      <c r="D398" s="192" t="s">
        <v>164</v>
      </c>
      <c r="E398" s="193" t="s">
        <v>499</v>
      </c>
      <c r="F398" s="194" t="s">
        <v>500</v>
      </c>
      <c r="G398" s="195" t="s">
        <v>167</v>
      </c>
      <c r="H398" s="196">
        <v>0.9</v>
      </c>
      <c r="I398" s="197"/>
      <c r="J398" s="198">
        <f>ROUND(I398*H398,2)</f>
        <v>0</v>
      </c>
      <c r="K398" s="194" t="s">
        <v>168</v>
      </c>
      <c r="L398" s="60"/>
      <c r="M398" s="199" t="s">
        <v>21</v>
      </c>
      <c r="N398" s="200" t="s">
        <v>43</v>
      </c>
      <c r="O398" s="41"/>
      <c r="P398" s="201">
        <f>O398*H398</f>
        <v>0</v>
      </c>
      <c r="Q398" s="201">
        <v>2.13408</v>
      </c>
      <c r="R398" s="201">
        <f>Q398*H398</f>
        <v>1.9206719999999999</v>
      </c>
      <c r="S398" s="201">
        <v>0</v>
      </c>
      <c r="T398" s="202">
        <f>S398*H398</f>
        <v>0</v>
      </c>
      <c r="AR398" s="23" t="s">
        <v>169</v>
      </c>
      <c r="AT398" s="23" t="s">
        <v>164</v>
      </c>
      <c r="AU398" s="23" t="s">
        <v>82</v>
      </c>
      <c r="AY398" s="23" t="s">
        <v>162</v>
      </c>
      <c r="BE398" s="203">
        <f>IF(N398="základní",J398,0)</f>
        <v>0</v>
      </c>
      <c r="BF398" s="203">
        <f>IF(N398="snížená",J398,0)</f>
        <v>0</v>
      </c>
      <c r="BG398" s="203">
        <f>IF(N398="zákl. přenesená",J398,0)</f>
        <v>0</v>
      </c>
      <c r="BH398" s="203">
        <f>IF(N398="sníž. přenesená",J398,0)</f>
        <v>0</v>
      </c>
      <c r="BI398" s="203">
        <f>IF(N398="nulová",J398,0)</f>
        <v>0</v>
      </c>
      <c r="BJ398" s="23" t="s">
        <v>80</v>
      </c>
      <c r="BK398" s="203">
        <f>ROUND(I398*H398,2)</f>
        <v>0</v>
      </c>
      <c r="BL398" s="23" t="s">
        <v>169</v>
      </c>
      <c r="BM398" s="23" t="s">
        <v>736</v>
      </c>
    </row>
    <row r="399" spans="2:65" s="1" customFormat="1" ht="94.5">
      <c r="B399" s="40"/>
      <c r="C399" s="62"/>
      <c r="D399" s="204" t="s">
        <v>171</v>
      </c>
      <c r="E399" s="62"/>
      <c r="F399" s="205" t="s">
        <v>502</v>
      </c>
      <c r="G399" s="62"/>
      <c r="H399" s="62"/>
      <c r="I399" s="162"/>
      <c r="J399" s="62"/>
      <c r="K399" s="62"/>
      <c r="L399" s="60"/>
      <c r="M399" s="206"/>
      <c r="N399" s="41"/>
      <c r="O399" s="41"/>
      <c r="P399" s="41"/>
      <c r="Q399" s="41"/>
      <c r="R399" s="41"/>
      <c r="S399" s="41"/>
      <c r="T399" s="77"/>
      <c r="AT399" s="23" t="s">
        <v>171</v>
      </c>
      <c r="AU399" s="23" t="s">
        <v>82</v>
      </c>
    </row>
    <row r="400" spans="2:65" s="11" customFormat="1">
      <c r="B400" s="207"/>
      <c r="C400" s="208"/>
      <c r="D400" s="204" t="s">
        <v>173</v>
      </c>
      <c r="E400" s="209" t="s">
        <v>21</v>
      </c>
      <c r="F400" s="210" t="s">
        <v>654</v>
      </c>
      <c r="G400" s="208"/>
      <c r="H400" s="211" t="s">
        <v>21</v>
      </c>
      <c r="I400" s="212"/>
      <c r="J400" s="208"/>
      <c r="K400" s="208"/>
      <c r="L400" s="213"/>
      <c r="M400" s="214"/>
      <c r="N400" s="215"/>
      <c r="O400" s="215"/>
      <c r="P400" s="215"/>
      <c r="Q400" s="215"/>
      <c r="R400" s="215"/>
      <c r="S400" s="215"/>
      <c r="T400" s="216"/>
      <c r="AT400" s="217" t="s">
        <v>173</v>
      </c>
      <c r="AU400" s="217" t="s">
        <v>82</v>
      </c>
      <c r="AV400" s="11" t="s">
        <v>80</v>
      </c>
      <c r="AW400" s="11" t="s">
        <v>36</v>
      </c>
      <c r="AX400" s="11" t="s">
        <v>72</v>
      </c>
      <c r="AY400" s="217" t="s">
        <v>162</v>
      </c>
    </row>
    <row r="401" spans="2:65" s="11" customFormat="1">
      <c r="B401" s="207"/>
      <c r="C401" s="208"/>
      <c r="D401" s="204" t="s">
        <v>173</v>
      </c>
      <c r="E401" s="209" t="s">
        <v>21</v>
      </c>
      <c r="F401" s="210" t="s">
        <v>503</v>
      </c>
      <c r="G401" s="208"/>
      <c r="H401" s="211" t="s">
        <v>21</v>
      </c>
      <c r="I401" s="212"/>
      <c r="J401" s="208"/>
      <c r="K401" s="208"/>
      <c r="L401" s="213"/>
      <c r="M401" s="214"/>
      <c r="N401" s="215"/>
      <c r="O401" s="215"/>
      <c r="P401" s="215"/>
      <c r="Q401" s="215"/>
      <c r="R401" s="215"/>
      <c r="S401" s="215"/>
      <c r="T401" s="216"/>
      <c r="AT401" s="217" t="s">
        <v>173</v>
      </c>
      <c r="AU401" s="217" t="s">
        <v>82</v>
      </c>
      <c r="AV401" s="11" t="s">
        <v>80</v>
      </c>
      <c r="AW401" s="11" t="s">
        <v>36</v>
      </c>
      <c r="AX401" s="11" t="s">
        <v>72</v>
      </c>
      <c r="AY401" s="217" t="s">
        <v>162</v>
      </c>
    </row>
    <row r="402" spans="2:65" s="12" customFormat="1">
      <c r="B402" s="218"/>
      <c r="C402" s="219"/>
      <c r="D402" s="204" t="s">
        <v>173</v>
      </c>
      <c r="E402" s="220" t="s">
        <v>21</v>
      </c>
      <c r="F402" s="221" t="s">
        <v>504</v>
      </c>
      <c r="G402" s="219"/>
      <c r="H402" s="222">
        <v>0.9</v>
      </c>
      <c r="I402" s="223"/>
      <c r="J402" s="219"/>
      <c r="K402" s="219"/>
      <c r="L402" s="224"/>
      <c r="M402" s="225"/>
      <c r="N402" s="226"/>
      <c r="O402" s="226"/>
      <c r="P402" s="226"/>
      <c r="Q402" s="226"/>
      <c r="R402" s="226"/>
      <c r="S402" s="226"/>
      <c r="T402" s="227"/>
      <c r="AT402" s="228" t="s">
        <v>173</v>
      </c>
      <c r="AU402" s="228" t="s">
        <v>82</v>
      </c>
      <c r="AV402" s="12" t="s">
        <v>82</v>
      </c>
      <c r="AW402" s="12" t="s">
        <v>36</v>
      </c>
      <c r="AX402" s="12" t="s">
        <v>72</v>
      </c>
      <c r="AY402" s="228" t="s">
        <v>162</v>
      </c>
    </row>
    <row r="403" spans="2:65" s="13" customFormat="1">
      <c r="B403" s="229"/>
      <c r="C403" s="230"/>
      <c r="D403" s="231" t="s">
        <v>173</v>
      </c>
      <c r="E403" s="232" t="s">
        <v>21</v>
      </c>
      <c r="F403" s="233" t="s">
        <v>177</v>
      </c>
      <c r="G403" s="230"/>
      <c r="H403" s="234">
        <v>0.9</v>
      </c>
      <c r="I403" s="235"/>
      <c r="J403" s="230"/>
      <c r="K403" s="230"/>
      <c r="L403" s="236"/>
      <c r="M403" s="237"/>
      <c r="N403" s="238"/>
      <c r="O403" s="238"/>
      <c r="P403" s="238"/>
      <c r="Q403" s="238"/>
      <c r="R403" s="238"/>
      <c r="S403" s="238"/>
      <c r="T403" s="239"/>
      <c r="AT403" s="240" t="s">
        <v>173</v>
      </c>
      <c r="AU403" s="240" t="s">
        <v>82</v>
      </c>
      <c r="AV403" s="13" t="s">
        <v>169</v>
      </c>
      <c r="AW403" s="13" t="s">
        <v>36</v>
      </c>
      <c r="AX403" s="13" t="s">
        <v>80</v>
      </c>
      <c r="AY403" s="240" t="s">
        <v>162</v>
      </c>
    </row>
    <row r="404" spans="2:65" s="1" customFormat="1" ht="28.9" customHeight="1">
      <c r="B404" s="40"/>
      <c r="C404" s="192" t="s">
        <v>505</v>
      </c>
      <c r="D404" s="192" t="s">
        <v>164</v>
      </c>
      <c r="E404" s="193" t="s">
        <v>511</v>
      </c>
      <c r="F404" s="194" t="s">
        <v>512</v>
      </c>
      <c r="G404" s="195" t="s">
        <v>167</v>
      </c>
      <c r="H404" s="196">
        <v>180</v>
      </c>
      <c r="I404" s="197"/>
      <c r="J404" s="198">
        <f>ROUND(I404*H404,2)</f>
        <v>0</v>
      </c>
      <c r="K404" s="194" t="s">
        <v>21</v>
      </c>
      <c r="L404" s="60"/>
      <c r="M404" s="199" t="s">
        <v>21</v>
      </c>
      <c r="N404" s="200" t="s">
        <v>43</v>
      </c>
      <c r="O404" s="41"/>
      <c r="P404" s="201">
        <f>O404*H404</f>
        <v>0</v>
      </c>
      <c r="Q404" s="201">
        <v>2.4340799999999998</v>
      </c>
      <c r="R404" s="201">
        <f>Q404*H404</f>
        <v>438.13439999999997</v>
      </c>
      <c r="S404" s="201">
        <v>0</v>
      </c>
      <c r="T404" s="202">
        <f>S404*H404</f>
        <v>0</v>
      </c>
      <c r="AR404" s="23" t="s">
        <v>169</v>
      </c>
      <c r="AT404" s="23" t="s">
        <v>164</v>
      </c>
      <c r="AU404" s="23" t="s">
        <v>82</v>
      </c>
      <c r="AY404" s="23" t="s">
        <v>162</v>
      </c>
      <c r="BE404" s="203">
        <f>IF(N404="základní",J404,0)</f>
        <v>0</v>
      </c>
      <c r="BF404" s="203">
        <f>IF(N404="snížená",J404,0)</f>
        <v>0</v>
      </c>
      <c r="BG404" s="203">
        <f>IF(N404="zákl. přenesená",J404,0)</f>
        <v>0</v>
      </c>
      <c r="BH404" s="203">
        <f>IF(N404="sníž. přenesená",J404,0)</f>
        <v>0</v>
      </c>
      <c r="BI404" s="203">
        <f>IF(N404="nulová",J404,0)</f>
        <v>0</v>
      </c>
      <c r="BJ404" s="23" t="s">
        <v>80</v>
      </c>
      <c r="BK404" s="203">
        <f>ROUND(I404*H404,2)</f>
        <v>0</v>
      </c>
      <c r="BL404" s="23" t="s">
        <v>169</v>
      </c>
      <c r="BM404" s="23" t="s">
        <v>737</v>
      </c>
    </row>
    <row r="405" spans="2:65" s="11" customFormat="1">
      <c r="B405" s="207"/>
      <c r="C405" s="208"/>
      <c r="D405" s="204" t="s">
        <v>173</v>
      </c>
      <c r="E405" s="209" t="s">
        <v>21</v>
      </c>
      <c r="F405" s="210" t="s">
        <v>654</v>
      </c>
      <c r="G405" s="208"/>
      <c r="H405" s="211" t="s">
        <v>21</v>
      </c>
      <c r="I405" s="212"/>
      <c r="J405" s="208"/>
      <c r="K405" s="208"/>
      <c r="L405" s="213"/>
      <c r="M405" s="214"/>
      <c r="N405" s="215"/>
      <c r="O405" s="215"/>
      <c r="P405" s="215"/>
      <c r="Q405" s="215"/>
      <c r="R405" s="215"/>
      <c r="S405" s="215"/>
      <c r="T405" s="216"/>
      <c r="AT405" s="217" t="s">
        <v>173</v>
      </c>
      <c r="AU405" s="217" t="s">
        <v>82</v>
      </c>
      <c r="AV405" s="11" t="s">
        <v>80</v>
      </c>
      <c r="AW405" s="11" t="s">
        <v>36</v>
      </c>
      <c r="AX405" s="11" t="s">
        <v>72</v>
      </c>
      <c r="AY405" s="217" t="s">
        <v>162</v>
      </c>
    </row>
    <row r="406" spans="2:65" s="12" customFormat="1">
      <c r="B406" s="218"/>
      <c r="C406" s="219"/>
      <c r="D406" s="204" t="s">
        <v>173</v>
      </c>
      <c r="E406" s="220" t="s">
        <v>21</v>
      </c>
      <c r="F406" s="221" t="s">
        <v>738</v>
      </c>
      <c r="G406" s="219"/>
      <c r="H406" s="222">
        <v>59</v>
      </c>
      <c r="I406" s="223"/>
      <c r="J406" s="219"/>
      <c r="K406" s="219"/>
      <c r="L406" s="224"/>
      <c r="M406" s="225"/>
      <c r="N406" s="226"/>
      <c r="O406" s="226"/>
      <c r="P406" s="226"/>
      <c r="Q406" s="226"/>
      <c r="R406" s="226"/>
      <c r="S406" s="226"/>
      <c r="T406" s="227"/>
      <c r="AT406" s="228" t="s">
        <v>173</v>
      </c>
      <c r="AU406" s="228" t="s">
        <v>82</v>
      </c>
      <c r="AV406" s="12" t="s">
        <v>82</v>
      </c>
      <c r="AW406" s="12" t="s">
        <v>36</v>
      </c>
      <c r="AX406" s="12" t="s">
        <v>72</v>
      </c>
      <c r="AY406" s="228" t="s">
        <v>162</v>
      </c>
    </row>
    <row r="407" spans="2:65" s="12" customFormat="1">
      <c r="B407" s="218"/>
      <c r="C407" s="219"/>
      <c r="D407" s="204" t="s">
        <v>173</v>
      </c>
      <c r="E407" s="220" t="s">
        <v>21</v>
      </c>
      <c r="F407" s="221" t="s">
        <v>739</v>
      </c>
      <c r="G407" s="219"/>
      <c r="H407" s="222">
        <v>6</v>
      </c>
      <c r="I407" s="223"/>
      <c r="J407" s="219"/>
      <c r="K407" s="219"/>
      <c r="L407" s="224"/>
      <c r="M407" s="225"/>
      <c r="N407" s="226"/>
      <c r="O407" s="226"/>
      <c r="P407" s="226"/>
      <c r="Q407" s="226"/>
      <c r="R407" s="226"/>
      <c r="S407" s="226"/>
      <c r="T407" s="227"/>
      <c r="AT407" s="228" t="s">
        <v>173</v>
      </c>
      <c r="AU407" s="228" t="s">
        <v>82</v>
      </c>
      <c r="AV407" s="12" t="s">
        <v>82</v>
      </c>
      <c r="AW407" s="12" t="s">
        <v>36</v>
      </c>
      <c r="AX407" s="12" t="s">
        <v>72</v>
      </c>
      <c r="AY407" s="228" t="s">
        <v>162</v>
      </c>
    </row>
    <row r="408" spans="2:65" s="12" customFormat="1">
      <c r="B408" s="218"/>
      <c r="C408" s="219"/>
      <c r="D408" s="204" t="s">
        <v>173</v>
      </c>
      <c r="E408" s="220" t="s">
        <v>21</v>
      </c>
      <c r="F408" s="221" t="s">
        <v>740</v>
      </c>
      <c r="G408" s="219"/>
      <c r="H408" s="222">
        <v>115</v>
      </c>
      <c r="I408" s="223"/>
      <c r="J408" s="219"/>
      <c r="K408" s="219"/>
      <c r="L408" s="224"/>
      <c r="M408" s="225"/>
      <c r="N408" s="226"/>
      <c r="O408" s="226"/>
      <c r="P408" s="226"/>
      <c r="Q408" s="226"/>
      <c r="R408" s="226"/>
      <c r="S408" s="226"/>
      <c r="T408" s="227"/>
      <c r="AT408" s="228" t="s">
        <v>173</v>
      </c>
      <c r="AU408" s="228" t="s">
        <v>82</v>
      </c>
      <c r="AV408" s="12" t="s">
        <v>82</v>
      </c>
      <c r="AW408" s="12" t="s">
        <v>36</v>
      </c>
      <c r="AX408" s="12" t="s">
        <v>72</v>
      </c>
      <c r="AY408" s="228" t="s">
        <v>162</v>
      </c>
    </row>
    <row r="409" spans="2:65" s="13" customFormat="1">
      <c r="B409" s="229"/>
      <c r="C409" s="230"/>
      <c r="D409" s="231" t="s">
        <v>173</v>
      </c>
      <c r="E409" s="232" t="s">
        <v>21</v>
      </c>
      <c r="F409" s="233" t="s">
        <v>177</v>
      </c>
      <c r="G409" s="230"/>
      <c r="H409" s="234">
        <v>180</v>
      </c>
      <c r="I409" s="235"/>
      <c r="J409" s="230"/>
      <c r="K409" s="230"/>
      <c r="L409" s="236"/>
      <c r="M409" s="237"/>
      <c r="N409" s="238"/>
      <c r="O409" s="238"/>
      <c r="P409" s="238"/>
      <c r="Q409" s="238"/>
      <c r="R409" s="238"/>
      <c r="S409" s="238"/>
      <c r="T409" s="239"/>
      <c r="AT409" s="240" t="s">
        <v>173</v>
      </c>
      <c r="AU409" s="240" t="s">
        <v>82</v>
      </c>
      <c r="AV409" s="13" t="s">
        <v>169</v>
      </c>
      <c r="AW409" s="13" t="s">
        <v>36</v>
      </c>
      <c r="AX409" s="13" t="s">
        <v>80</v>
      </c>
      <c r="AY409" s="240" t="s">
        <v>162</v>
      </c>
    </row>
    <row r="410" spans="2:65" s="1" customFormat="1" ht="40.15" customHeight="1">
      <c r="B410" s="40"/>
      <c r="C410" s="192" t="s">
        <v>510</v>
      </c>
      <c r="D410" s="192" t="s">
        <v>164</v>
      </c>
      <c r="E410" s="193" t="s">
        <v>506</v>
      </c>
      <c r="F410" s="194" t="s">
        <v>507</v>
      </c>
      <c r="G410" s="195" t="s">
        <v>167</v>
      </c>
      <c r="H410" s="196">
        <v>14</v>
      </c>
      <c r="I410" s="197"/>
      <c r="J410" s="198">
        <f>ROUND(I410*H410,2)</f>
        <v>0</v>
      </c>
      <c r="K410" s="194" t="s">
        <v>21</v>
      </c>
      <c r="L410" s="60"/>
      <c r="M410" s="199" t="s">
        <v>21</v>
      </c>
      <c r="N410" s="200" t="s">
        <v>43</v>
      </c>
      <c r="O410" s="41"/>
      <c r="P410" s="201">
        <f>O410*H410</f>
        <v>0</v>
      </c>
      <c r="Q410" s="201">
        <v>2.4340799999999998</v>
      </c>
      <c r="R410" s="201">
        <f>Q410*H410</f>
        <v>34.077119999999994</v>
      </c>
      <c r="S410" s="201">
        <v>0</v>
      </c>
      <c r="T410" s="202">
        <f>S410*H410</f>
        <v>0</v>
      </c>
      <c r="AR410" s="23" t="s">
        <v>169</v>
      </c>
      <c r="AT410" s="23" t="s">
        <v>164</v>
      </c>
      <c r="AU410" s="23" t="s">
        <v>82</v>
      </c>
      <c r="AY410" s="23" t="s">
        <v>162</v>
      </c>
      <c r="BE410" s="203">
        <f>IF(N410="základní",J410,0)</f>
        <v>0</v>
      </c>
      <c r="BF410" s="203">
        <f>IF(N410="snížená",J410,0)</f>
        <v>0</v>
      </c>
      <c r="BG410" s="203">
        <f>IF(N410="zákl. přenesená",J410,0)</f>
        <v>0</v>
      </c>
      <c r="BH410" s="203">
        <f>IF(N410="sníž. přenesená",J410,0)</f>
        <v>0</v>
      </c>
      <c r="BI410" s="203">
        <f>IF(N410="nulová",J410,0)</f>
        <v>0</v>
      </c>
      <c r="BJ410" s="23" t="s">
        <v>80</v>
      </c>
      <c r="BK410" s="203">
        <f>ROUND(I410*H410,2)</f>
        <v>0</v>
      </c>
      <c r="BL410" s="23" t="s">
        <v>169</v>
      </c>
      <c r="BM410" s="23" t="s">
        <v>741</v>
      </c>
    </row>
    <row r="411" spans="2:65" s="1" customFormat="1" ht="94.5">
      <c r="B411" s="40"/>
      <c r="C411" s="62"/>
      <c r="D411" s="204" t="s">
        <v>171</v>
      </c>
      <c r="E411" s="62"/>
      <c r="F411" s="205" t="s">
        <v>502</v>
      </c>
      <c r="G411" s="62"/>
      <c r="H411" s="62"/>
      <c r="I411" s="162"/>
      <c r="J411" s="62"/>
      <c r="K411" s="62"/>
      <c r="L411" s="60"/>
      <c r="M411" s="206"/>
      <c r="N411" s="41"/>
      <c r="O411" s="41"/>
      <c r="P411" s="41"/>
      <c r="Q411" s="41"/>
      <c r="R411" s="41"/>
      <c r="S411" s="41"/>
      <c r="T411" s="77"/>
      <c r="AT411" s="23" t="s">
        <v>171</v>
      </c>
      <c r="AU411" s="23" t="s">
        <v>82</v>
      </c>
    </row>
    <row r="412" spans="2:65" s="11" customFormat="1">
      <c r="B412" s="207"/>
      <c r="C412" s="208"/>
      <c r="D412" s="204" t="s">
        <v>173</v>
      </c>
      <c r="E412" s="209" t="s">
        <v>21</v>
      </c>
      <c r="F412" s="210" t="s">
        <v>654</v>
      </c>
      <c r="G412" s="208"/>
      <c r="H412" s="211" t="s">
        <v>21</v>
      </c>
      <c r="I412" s="212"/>
      <c r="J412" s="208"/>
      <c r="K412" s="208"/>
      <c r="L412" s="213"/>
      <c r="M412" s="214"/>
      <c r="N412" s="215"/>
      <c r="O412" s="215"/>
      <c r="P412" s="215"/>
      <c r="Q412" s="215"/>
      <c r="R412" s="215"/>
      <c r="S412" s="215"/>
      <c r="T412" s="216"/>
      <c r="AT412" s="217" t="s">
        <v>173</v>
      </c>
      <c r="AU412" s="217" t="s">
        <v>82</v>
      </c>
      <c r="AV412" s="11" t="s">
        <v>80</v>
      </c>
      <c r="AW412" s="11" t="s">
        <v>36</v>
      </c>
      <c r="AX412" s="11" t="s">
        <v>72</v>
      </c>
      <c r="AY412" s="217" t="s">
        <v>162</v>
      </c>
    </row>
    <row r="413" spans="2:65" s="11" customFormat="1">
      <c r="B413" s="207"/>
      <c r="C413" s="208"/>
      <c r="D413" s="204" t="s">
        <v>173</v>
      </c>
      <c r="E413" s="209" t="s">
        <v>21</v>
      </c>
      <c r="F413" s="210" t="s">
        <v>509</v>
      </c>
      <c r="G413" s="208"/>
      <c r="H413" s="211" t="s">
        <v>21</v>
      </c>
      <c r="I413" s="212"/>
      <c r="J413" s="208"/>
      <c r="K413" s="208"/>
      <c r="L413" s="213"/>
      <c r="M413" s="214"/>
      <c r="N413" s="215"/>
      <c r="O413" s="215"/>
      <c r="P413" s="215"/>
      <c r="Q413" s="215"/>
      <c r="R413" s="215"/>
      <c r="S413" s="215"/>
      <c r="T413" s="216"/>
      <c r="AT413" s="217" t="s">
        <v>173</v>
      </c>
      <c r="AU413" s="217" t="s">
        <v>82</v>
      </c>
      <c r="AV413" s="11" t="s">
        <v>80</v>
      </c>
      <c r="AW413" s="11" t="s">
        <v>36</v>
      </c>
      <c r="AX413" s="11" t="s">
        <v>72</v>
      </c>
      <c r="AY413" s="217" t="s">
        <v>162</v>
      </c>
    </row>
    <row r="414" spans="2:65" s="12" customFormat="1">
      <c r="B414" s="218"/>
      <c r="C414" s="219"/>
      <c r="D414" s="204" t="s">
        <v>173</v>
      </c>
      <c r="E414" s="220" t="s">
        <v>21</v>
      </c>
      <c r="F414" s="221" t="s">
        <v>263</v>
      </c>
      <c r="G414" s="219"/>
      <c r="H414" s="222">
        <v>14</v>
      </c>
      <c r="I414" s="223"/>
      <c r="J414" s="219"/>
      <c r="K414" s="219"/>
      <c r="L414" s="224"/>
      <c r="M414" s="225"/>
      <c r="N414" s="226"/>
      <c r="O414" s="226"/>
      <c r="P414" s="226"/>
      <c r="Q414" s="226"/>
      <c r="R414" s="226"/>
      <c r="S414" s="226"/>
      <c r="T414" s="227"/>
      <c r="AT414" s="228" t="s">
        <v>173</v>
      </c>
      <c r="AU414" s="228" t="s">
        <v>82</v>
      </c>
      <c r="AV414" s="12" t="s">
        <v>82</v>
      </c>
      <c r="AW414" s="12" t="s">
        <v>36</v>
      </c>
      <c r="AX414" s="12" t="s">
        <v>72</v>
      </c>
      <c r="AY414" s="228" t="s">
        <v>162</v>
      </c>
    </row>
    <row r="415" spans="2:65" s="13" customFormat="1">
      <c r="B415" s="229"/>
      <c r="C415" s="230"/>
      <c r="D415" s="231" t="s">
        <v>173</v>
      </c>
      <c r="E415" s="232" t="s">
        <v>21</v>
      </c>
      <c r="F415" s="233" t="s">
        <v>177</v>
      </c>
      <c r="G415" s="230"/>
      <c r="H415" s="234">
        <v>14</v>
      </c>
      <c r="I415" s="235"/>
      <c r="J415" s="230"/>
      <c r="K415" s="230"/>
      <c r="L415" s="236"/>
      <c r="M415" s="237"/>
      <c r="N415" s="238"/>
      <c r="O415" s="238"/>
      <c r="P415" s="238"/>
      <c r="Q415" s="238"/>
      <c r="R415" s="238"/>
      <c r="S415" s="238"/>
      <c r="T415" s="239"/>
      <c r="AT415" s="240" t="s">
        <v>173</v>
      </c>
      <c r="AU415" s="240" t="s">
        <v>82</v>
      </c>
      <c r="AV415" s="13" t="s">
        <v>169</v>
      </c>
      <c r="AW415" s="13" t="s">
        <v>36</v>
      </c>
      <c r="AX415" s="13" t="s">
        <v>80</v>
      </c>
      <c r="AY415" s="240" t="s">
        <v>162</v>
      </c>
    </row>
    <row r="416" spans="2:65" s="1" customFormat="1" ht="40.15" customHeight="1">
      <c r="B416" s="40"/>
      <c r="C416" s="192" t="s">
        <v>517</v>
      </c>
      <c r="D416" s="192" t="s">
        <v>164</v>
      </c>
      <c r="E416" s="193" t="s">
        <v>518</v>
      </c>
      <c r="F416" s="194" t="s">
        <v>519</v>
      </c>
      <c r="G416" s="195" t="s">
        <v>260</v>
      </c>
      <c r="H416" s="196">
        <v>35</v>
      </c>
      <c r="I416" s="197"/>
      <c r="J416" s="198">
        <f>ROUND(I416*H416,2)</f>
        <v>0</v>
      </c>
      <c r="K416" s="194" t="s">
        <v>168</v>
      </c>
      <c r="L416" s="60"/>
      <c r="M416" s="199" t="s">
        <v>21</v>
      </c>
      <c r="N416" s="200" t="s">
        <v>43</v>
      </c>
      <c r="O416" s="41"/>
      <c r="P416" s="201">
        <f>O416*H416</f>
        <v>0</v>
      </c>
      <c r="Q416" s="201">
        <v>0</v>
      </c>
      <c r="R416" s="201">
        <f>Q416*H416</f>
        <v>0</v>
      </c>
      <c r="S416" s="201">
        <v>0</v>
      </c>
      <c r="T416" s="202">
        <f>S416*H416</f>
        <v>0</v>
      </c>
      <c r="AR416" s="23" t="s">
        <v>169</v>
      </c>
      <c r="AT416" s="23" t="s">
        <v>164</v>
      </c>
      <c r="AU416" s="23" t="s">
        <v>82</v>
      </c>
      <c r="AY416" s="23" t="s">
        <v>162</v>
      </c>
      <c r="BE416" s="203">
        <f>IF(N416="základní",J416,0)</f>
        <v>0</v>
      </c>
      <c r="BF416" s="203">
        <f>IF(N416="snížená",J416,0)</f>
        <v>0</v>
      </c>
      <c r="BG416" s="203">
        <f>IF(N416="zákl. přenesená",J416,0)</f>
        <v>0</v>
      </c>
      <c r="BH416" s="203">
        <f>IF(N416="sníž. přenesená",J416,0)</f>
        <v>0</v>
      </c>
      <c r="BI416" s="203">
        <f>IF(N416="nulová",J416,0)</f>
        <v>0</v>
      </c>
      <c r="BJ416" s="23" t="s">
        <v>80</v>
      </c>
      <c r="BK416" s="203">
        <f>ROUND(I416*H416,2)</f>
        <v>0</v>
      </c>
      <c r="BL416" s="23" t="s">
        <v>169</v>
      </c>
      <c r="BM416" s="23" t="s">
        <v>742</v>
      </c>
    </row>
    <row r="417" spans="2:65" s="1" customFormat="1" ht="94.5">
      <c r="B417" s="40"/>
      <c r="C417" s="62"/>
      <c r="D417" s="204" t="s">
        <v>171</v>
      </c>
      <c r="E417" s="62"/>
      <c r="F417" s="205" t="s">
        <v>502</v>
      </c>
      <c r="G417" s="62"/>
      <c r="H417" s="62"/>
      <c r="I417" s="162"/>
      <c r="J417" s="62"/>
      <c r="K417" s="62"/>
      <c r="L417" s="60"/>
      <c r="M417" s="206"/>
      <c r="N417" s="41"/>
      <c r="O417" s="41"/>
      <c r="P417" s="41"/>
      <c r="Q417" s="41"/>
      <c r="R417" s="41"/>
      <c r="S417" s="41"/>
      <c r="T417" s="77"/>
      <c r="AT417" s="23" t="s">
        <v>171</v>
      </c>
      <c r="AU417" s="23" t="s">
        <v>82</v>
      </c>
    </row>
    <row r="418" spans="2:65" s="11" customFormat="1">
      <c r="B418" s="207"/>
      <c r="C418" s="208"/>
      <c r="D418" s="204" t="s">
        <v>173</v>
      </c>
      <c r="E418" s="209" t="s">
        <v>21</v>
      </c>
      <c r="F418" s="210" t="s">
        <v>654</v>
      </c>
      <c r="G418" s="208"/>
      <c r="H418" s="211" t="s">
        <v>21</v>
      </c>
      <c r="I418" s="212"/>
      <c r="J418" s="208"/>
      <c r="K418" s="208"/>
      <c r="L418" s="213"/>
      <c r="M418" s="214"/>
      <c r="N418" s="215"/>
      <c r="O418" s="215"/>
      <c r="P418" s="215"/>
      <c r="Q418" s="215"/>
      <c r="R418" s="215"/>
      <c r="S418" s="215"/>
      <c r="T418" s="216"/>
      <c r="AT418" s="217" t="s">
        <v>173</v>
      </c>
      <c r="AU418" s="217" t="s">
        <v>82</v>
      </c>
      <c r="AV418" s="11" t="s">
        <v>80</v>
      </c>
      <c r="AW418" s="11" t="s">
        <v>36</v>
      </c>
      <c r="AX418" s="11" t="s">
        <v>72</v>
      </c>
      <c r="AY418" s="217" t="s">
        <v>162</v>
      </c>
    </row>
    <row r="419" spans="2:65" s="11" customFormat="1">
      <c r="B419" s="207"/>
      <c r="C419" s="208"/>
      <c r="D419" s="204" t="s">
        <v>173</v>
      </c>
      <c r="E419" s="209" t="s">
        <v>21</v>
      </c>
      <c r="F419" s="210" t="s">
        <v>521</v>
      </c>
      <c r="G419" s="208"/>
      <c r="H419" s="211" t="s">
        <v>21</v>
      </c>
      <c r="I419" s="212"/>
      <c r="J419" s="208"/>
      <c r="K419" s="208"/>
      <c r="L419" s="213"/>
      <c r="M419" s="214"/>
      <c r="N419" s="215"/>
      <c r="O419" s="215"/>
      <c r="P419" s="215"/>
      <c r="Q419" s="215"/>
      <c r="R419" s="215"/>
      <c r="S419" s="215"/>
      <c r="T419" s="216"/>
      <c r="AT419" s="217" t="s">
        <v>173</v>
      </c>
      <c r="AU419" s="217" t="s">
        <v>82</v>
      </c>
      <c r="AV419" s="11" t="s">
        <v>80</v>
      </c>
      <c r="AW419" s="11" t="s">
        <v>36</v>
      </c>
      <c r="AX419" s="11" t="s">
        <v>72</v>
      </c>
      <c r="AY419" s="217" t="s">
        <v>162</v>
      </c>
    </row>
    <row r="420" spans="2:65" s="12" customFormat="1">
      <c r="B420" s="218"/>
      <c r="C420" s="219"/>
      <c r="D420" s="204" t="s">
        <v>173</v>
      </c>
      <c r="E420" s="220" t="s">
        <v>21</v>
      </c>
      <c r="F420" s="221" t="s">
        <v>394</v>
      </c>
      <c r="G420" s="219"/>
      <c r="H420" s="222">
        <v>35</v>
      </c>
      <c r="I420" s="223"/>
      <c r="J420" s="219"/>
      <c r="K420" s="219"/>
      <c r="L420" s="224"/>
      <c r="M420" s="225"/>
      <c r="N420" s="226"/>
      <c r="O420" s="226"/>
      <c r="P420" s="226"/>
      <c r="Q420" s="226"/>
      <c r="R420" s="226"/>
      <c r="S420" s="226"/>
      <c r="T420" s="227"/>
      <c r="AT420" s="228" t="s">
        <v>173</v>
      </c>
      <c r="AU420" s="228" t="s">
        <v>82</v>
      </c>
      <c r="AV420" s="12" t="s">
        <v>82</v>
      </c>
      <c r="AW420" s="12" t="s">
        <v>36</v>
      </c>
      <c r="AX420" s="12" t="s">
        <v>72</v>
      </c>
      <c r="AY420" s="228" t="s">
        <v>162</v>
      </c>
    </row>
    <row r="421" spans="2:65" s="13" customFormat="1">
      <c r="B421" s="229"/>
      <c r="C421" s="230"/>
      <c r="D421" s="231" t="s">
        <v>173</v>
      </c>
      <c r="E421" s="232" t="s">
        <v>21</v>
      </c>
      <c r="F421" s="233" t="s">
        <v>177</v>
      </c>
      <c r="G421" s="230"/>
      <c r="H421" s="234">
        <v>35</v>
      </c>
      <c r="I421" s="235"/>
      <c r="J421" s="230"/>
      <c r="K421" s="230"/>
      <c r="L421" s="236"/>
      <c r="M421" s="237"/>
      <c r="N421" s="238"/>
      <c r="O421" s="238"/>
      <c r="P421" s="238"/>
      <c r="Q421" s="238"/>
      <c r="R421" s="238"/>
      <c r="S421" s="238"/>
      <c r="T421" s="239"/>
      <c r="AT421" s="240" t="s">
        <v>173</v>
      </c>
      <c r="AU421" s="240" t="s">
        <v>82</v>
      </c>
      <c r="AV421" s="13" t="s">
        <v>169</v>
      </c>
      <c r="AW421" s="13" t="s">
        <v>36</v>
      </c>
      <c r="AX421" s="13" t="s">
        <v>80</v>
      </c>
      <c r="AY421" s="240" t="s">
        <v>162</v>
      </c>
    </row>
    <row r="422" spans="2:65" s="1" customFormat="1" ht="28.9" customHeight="1">
      <c r="B422" s="40"/>
      <c r="C422" s="192" t="s">
        <v>523</v>
      </c>
      <c r="D422" s="192" t="s">
        <v>164</v>
      </c>
      <c r="E422" s="193" t="s">
        <v>524</v>
      </c>
      <c r="F422" s="194" t="s">
        <v>525</v>
      </c>
      <c r="G422" s="195" t="s">
        <v>167</v>
      </c>
      <c r="H422" s="196">
        <v>4</v>
      </c>
      <c r="I422" s="197"/>
      <c r="J422" s="198">
        <f>ROUND(I422*H422,2)</f>
        <v>0</v>
      </c>
      <c r="K422" s="194" t="s">
        <v>168</v>
      </c>
      <c r="L422" s="60"/>
      <c r="M422" s="199" t="s">
        <v>21</v>
      </c>
      <c r="N422" s="200" t="s">
        <v>43</v>
      </c>
      <c r="O422" s="41"/>
      <c r="P422" s="201">
        <f>O422*H422</f>
        <v>0</v>
      </c>
      <c r="Q422" s="201">
        <v>1.8480000000000001</v>
      </c>
      <c r="R422" s="201">
        <f>Q422*H422</f>
        <v>7.3920000000000003</v>
      </c>
      <c r="S422" s="201">
        <v>0</v>
      </c>
      <c r="T422" s="202">
        <f>S422*H422</f>
        <v>0</v>
      </c>
      <c r="AR422" s="23" t="s">
        <v>169</v>
      </c>
      <c r="AT422" s="23" t="s">
        <v>164</v>
      </c>
      <c r="AU422" s="23" t="s">
        <v>82</v>
      </c>
      <c r="AY422" s="23" t="s">
        <v>162</v>
      </c>
      <c r="BE422" s="203">
        <f>IF(N422="základní",J422,0)</f>
        <v>0</v>
      </c>
      <c r="BF422" s="203">
        <f>IF(N422="snížená",J422,0)</f>
        <v>0</v>
      </c>
      <c r="BG422" s="203">
        <f>IF(N422="zákl. přenesená",J422,0)</f>
        <v>0</v>
      </c>
      <c r="BH422" s="203">
        <f>IF(N422="sníž. přenesená",J422,0)</f>
        <v>0</v>
      </c>
      <c r="BI422" s="203">
        <f>IF(N422="nulová",J422,0)</f>
        <v>0</v>
      </c>
      <c r="BJ422" s="23" t="s">
        <v>80</v>
      </c>
      <c r="BK422" s="203">
        <f>ROUND(I422*H422,2)</f>
        <v>0</v>
      </c>
      <c r="BL422" s="23" t="s">
        <v>169</v>
      </c>
      <c r="BM422" s="23" t="s">
        <v>743</v>
      </c>
    </row>
    <row r="423" spans="2:65" s="1" customFormat="1" ht="94.5">
      <c r="B423" s="40"/>
      <c r="C423" s="62"/>
      <c r="D423" s="204" t="s">
        <v>171</v>
      </c>
      <c r="E423" s="62"/>
      <c r="F423" s="205" t="s">
        <v>527</v>
      </c>
      <c r="G423" s="62"/>
      <c r="H423" s="62"/>
      <c r="I423" s="162"/>
      <c r="J423" s="62"/>
      <c r="K423" s="62"/>
      <c r="L423" s="60"/>
      <c r="M423" s="206"/>
      <c r="N423" s="41"/>
      <c r="O423" s="41"/>
      <c r="P423" s="41"/>
      <c r="Q423" s="41"/>
      <c r="R423" s="41"/>
      <c r="S423" s="41"/>
      <c r="T423" s="77"/>
      <c r="AT423" s="23" t="s">
        <v>171</v>
      </c>
      <c r="AU423" s="23" t="s">
        <v>82</v>
      </c>
    </row>
    <row r="424" spans="2:65" s="11" customFormat="1">
      <c r="B424" s="207"/>
      <c r="C424" s="208"/>
      <c r="D424" s="204" t="s">
        <v>173</v>
      </c>
      <c r="E424" s="209" t="s">
        <v>21</v>
      </c>
      <c r="F424" s="210" t="s">
        <v>654</v>
      </c>
      <c r="G424" s="208"/>
      <c r="H424" s="211" t="s">
        <v>21</v>
      </c>
      <c r="I424" s="212"/>
      <c r="J424" s="208"/>
      <c r="K424" s="208"/>
      <c r="L424" s="213"/>
      <c r="M424" s="214"/>
      <c r="N424" s="215"/>
      <c r="O424" s="215"/>
      <c r="P424" s="215"/>
      <c r="Q424" s="215"/>
      <c r="R424" s="215"/>
      <c r="S424" s="215"/>
      <c r="T424" s="216"/>
      <c r="AT424" s="217" t="s">
        <v>173</v>
      </c>
      <c r="AU424" s="217" t="s">
        <v>82</v>
      </c>
      <c r="AV424" s="11" t="s">
        <v>80</v>
      </c>
      <c r="AW424" s="11" t="s">
        <v>36</v>
      </c>
      <c r="AX424" s="11" t="s">
        <v>72</v>
      </c>
      <c r="AY424" s="217" t="s">
        <v>162</v>
      </c>
    </row>
    <row r="425" spans="2:65" s="11" customFormat="1">
      <c r="B425" s="207"/>
      <c r="C425" s="208"/>
      <c r="D425" s="204" t="s">
        <v>173</v>
      </c>
      <c r="E425" s="209" t="s">
        <v>21</v>
      </c>
      <c r="F425" s="210" t="s">
        <v>528</v>
      </c>
      <c r="G425" s="208"/>
      <c r="H425" s="211" t="s">
        <v>21</v>
      </c>
      <c r="I425" s="212"/>
      <c r="J425" s="208"/>
      <c r="K425" s="208"/>
      <c r="L425" s="213"/>
      <c r="M425" s="214"/>
      <c r="N425" s="215"/>
      <c r="O425" s="215"/>
      <c r="P425" s="215"/>
      <c r="Q425" s="215"/>
      <c r="R425" s="215"/>
      <c r="S425" s="215"/>
      <c r="T425" s="216"/>
      <c r="AT425" s="217" t="s">
        <v>173</v>
      </c>
      <c r="AU425" s="217" t="s">
        <v>82</v>
      </c>
      <c r="AV425" s="11" t="s">
        <v>80</v>
      </c>
      <c r="AW425" s="11" t="s">
        <v>36</v>
      </c>
      <c r="AX425" s="11" t="s">
        <v>72</v>
      </c>
      <c r="AY425" s="217" t="s">
        <v>162</v>
      </c>
    </row>
    <row r="426" spans="2:65" s="12" customFormat="1">
      <c r="B426" s="218"/>
      <c r="C426" s="219"/>
      <c r="D426" s="204" t="s">
        <v>173</v>
      </c>
      <c r="E426" s="220" t="s">
        <v>21</v>
      </c>
      <c r="F426" s="221" t="s">
        <v>169</v>
      </c>
      <c r="G426" s="219"/>
      <c r="H426" s="222">
        <v>4</v>
      </c>
      <c r="I426" s="223"/>
      <c r="J426" s="219"/>
      <c r="K426" s="219"/>
      <c r="L426" s="224"/>
      <c r="M426" s="225"/>
      <c r="N426" s="226"/>
      <c r="O426" s="226"/>
      <c r="P426" s="226"/>
      <c r="Q426" s="226"/>
      <c r="R426" s="226"/>
      <c r="S426" s="226"/>
      <c r="T426" s="227"/>
      <c r="AT426" s="228" t="s">
        <v>173</v>
      </c>
      <c r="AU426" s="228" t="s">
        <v>82</v>
      </c>
      <c r="AV426" s="12" t="s">
        <v>82</v>
      </c>
      <c r="AW426" s="12" t="s">
        <v>36</v>
      </c>
      <c r="AX426" s="12" t="s">
        <v>72</v>
      </c>
      <c r="AY426" s="228" t="s">
        <v>162</v>
      </c>
    </row>
    <row r="427" spans="2:65" s="13" customFormat="1">
      <c r="B427" s="229"/>
      <c r="C427" s="230"/>
      <c r="D427" s="231" t="s">
        <v>173</v>
      </c>
      <c r="E427" s="232" t="s">
        <v>21</v>
      </c>
      <c r="F427" s="233" t="s">
        <v>177</v>
      </c>
      <c r="G427" s="230"/>
      <c r="H427" s="234">
        <v>4</v>
      </c>
      <c r="I427" s="235"/>
      <c r="J427" s="230"/>
      <c r="K427" s="230"/>
      <c r="L427" s="236"/>
      <c r="M427" s="237"/>
      <c r="N427" s="238"/>
      <c r="O427" s="238"/>
      <c r="P427" s="238"/>
      <c r="Q427" s="238"/>
      <c r="R427" s="238"/>
      <c r="S427" s="238"/>
      <c r="T427" s="239"/>
      <c r="AT427" s="240" t="s">
        <v>173</v>
      </c>
      <c r="AU427" s="240" t="s">
        <v>82</v>
      </c>
      <c r="AV427" s="13" t="s">
        <v>169</v>
      </c>
      <c r="AW427" s="13" t="s">
        <v>36</v>
      </c>
      <c r="AX427" s="13" t="s">
        <v>80</v>
      </c>
      <c r="AY427" s="240" t="s">
        <v>162</v>
      </c>
    </row>
    <row r="428" spans="2:65" s="1" customFormat="1" ht="28.9" customHeight="1">
      <c r="B428" s="40"/>
      <c r="C428" s="192" t="s">
        <v>529</v>
      </c>
      <c r="D428" s="192" t="s">
        <v>164</v>
      </c>
      <c r="E428" s="193" t="s">
        <v>530</v>
      </c>
      <c r="F428" s="194" t="s">
        <v>531</v>
      </c>
      <c r="G428" s="195" t="s">
        <v>260</v>
      </c>
      <c r="H428" s="196">
        <v>54.45</v>
      </c>
      <c r="I428" s="197"/>
      <c r="J428" s="198">
        <f>ROUND(I428*H428,2)</f>
        <v>0</v>
      </c>
      <c r="K428" s="194" t="s">
        <v>168</v>
      </c>
      <c r="L428" s="60"/>
      <c r="M428" s="199" t="s">
        <v>21</v>
      </c>
      <c r="N428" s="200" t="s">
        <v>43</v>
      </c>
      <c r="O428" s="41"/>
      <c r="P428" s="201">
        <f>O428*H428</f>
        <v>0</v>
      </c>
      <c r="Q428" s="201">
        <v>0.60875999999999997</v>
      </c>
      <c r="R428" s="201">
        <f>Q428*H428</f>
        <v>33.146982000000001</v>
      </c>
      <c r="S428" s="201">
        <v>0</v>
      </c>
      <c r="T428" s="202">
        <f>S428*H428</f>
        <v>0</v>
      </c>
      <c r="AR428" s="23" t="s">
        <v>169</v>
      </c>
      <c r="AT428" s="23" t="s">
        <v>164</v>
      </c>
      <c r="AU428" s="23" t="s">
        <v>82</v>
      </c>
      <c r="AY428" s="23" t="s">
        <v>162</v>
      </c>
      <c r="BE428" s="203">
        <f>IF(N428="základní",J428,0)</f>
        <v>0</v>
      </c>
      <c r="BF428" s="203">
        <f>IF(N428="snížená",J428,0)</f>
        <v>0</v>
      </c>
      <c r="BG428" s="203">
        <f>IF(N428="zákl. přenesená",J428,0)</f>
        <v>0</v>
      </c>
      <c r="BH428" s="203">
        <f>IF(N428="sníž. přenesená",J428,0)</f>
        <v>0</v>
      </c>
      <c r="BI428" s="203">
        <f>IF(N428="nulová",J428,0)</f>
        <v>0</v>
      </c>
      <c r="BJ428" s="23" t="s">
        <v>80</v>
      </c>
      <c r="BK428" s="203">
        <f>ROUND(I428*H428,2)</f>
        <v>0</v>
      </c>
      <c r="BL428" s="23" t="s">
        <v>169</v>
      </c>
      <c r="BM428" s="23" t="s">
        <v>744</v>
      </c>
    </row>
    <row r="429" spans="2:65" s="1" customFormat="1" ht="94.5">
      <c r="B429" s="40"/>
      <c r="C429" s="62"/>
      <c r="D429" s="204" t="s">
        <v>171</v>
      </c>
      <c r="E429" s="62"/>
      <c r="F429" s="205" t="s">
        <v>533</v>
      </c>
      <c r="G429" s="62"/>
      <c r="H429" s="62"/>
      <c r="I429" s="162"/>
      <c r="J429" s="62"/>
      <c r="K429" s="62"/>
      <c r="L429" s="60"/>
      <c r="M429" s="206"/>
      <c r="N429" s="41"/>
      <c r="O429" s="41"/>
      <c r="P429" s="41"/>
      <c r="Q429" s="41"/>
      <c r="R429" s="41"/>
      <c r="S429" s="41"/>
      <c r="T429" s="77"/>
      <c r="AT429" s="23" t="s">
        <v>171</v>
      </c>
      <c r="AU429" s="23" t="s">
        <v>82</v>
      </c>
    </row>
    <row r="430" spans="2:65" s="11" customFormat="1">
      <c r="B430" s="207"/>
      <c r="C430" s="208"/>
      <c r="D430" s="204" t="s">
        <v>173</v>
      </c>
      <c r="E430" s="209" t="s">
        <v>21</v>
      </c>
      <c r="F430" s="210" t="s">
        <v>654</v>
      </c>
      <c r="G430" s="208"/>
      <c r="H430" s="211" t="s">
        <v>21</v>
      </c>
      <c r="I430" s="212"/>
      <c r="J430" s="208"/>
      <c r="K430" s="208"/>
      <c r="L430" s="213"/>
      <c r="M430" s="214"/>
      <c r="N430" s="215"/>
      <c r="O430" s="215"/>
      <c r="P430" s="215"/>
      <c r="Q430" s="215"/>
      <c r="R430" s="215"/>
      <c r="S430" s="215"/>
      <c r="T430" s="216"/>
      <c r="AT430" s="217" t="s">
        <v>173</v>
      </c>
      <c r="AU430" s="217" t="s">
        <v>82</v>
      </c>
      <c r="AV430" s="11" t="s">
        <v>80</v>
      </c>
      <c r="AW430" s="11" t="s">
        <v>36</v>
      </c>
      <c r="AX430" s="11" t="s">
        <v>72</v>
      </c>
      <c r="AY430" s="217" t="s">
        <v>162</v>
      </c>
    </row>
    <row r="431" spans="2:65" s="11" customFormat="1">
      <c r="B431" s="207"/>
      <c r="C431" s="208"/>
      <c r="D431" s="204" t="s">
        <v>173</v>
      </c>
      <c r="E431" s="209" t="s">
        <v>21</v>
      </c>
      <c r="F431" s="210" t="s">
        <v>534</v>
      </c>
      <c r="G431" s="208"/>
      <c r="H431" s="211" t="s">
        <v>21</v>
      </c>
      <c r="I431" s="212"/>
      <c r="J431" s="208"/>
      <c r="K431" s="208"/>
      <c r="L431" s="213"/>
      <c r="M431" s="214"/>
      <c r="N431" s="215"/>
      <c r="O431" s="215"/>
      <c r="P431" s="215"/>
      <c r="Q431" s="215"/>
      <c r="R431" s="215"/>
      <c r="S431" s="215"/>
      <c r="T431" s="216"/>
      <c r="AT431" s="217" t="s">
        <v>173</v>
      </c>
      <c r="AU431" s="217" t="s">
        <v>82</v>
      </c>
      <c r="AV431" s="11" t="s">
        <v>80</v>
      </c>
      <c r="AW431" s="11" t="s">
        <v>36</v>
      </c>
      <c r="AX431" s="11" t="s">
        <v>72</v>
      </c>
      <c r="AY431" s="217" t="s">
        <v>162</v>
      </c>
    </row>
    <row r="432" spans="2:65" s="12" customFormat="1">
      <c r="B432" s="218"/>
      <c r="C432" s="219"/>
      <c r="D432" s="204" t="s">
        <v>173</v>
      </c>
      <c r="E432" s="220" t="s">
        <v>21</v>
      </c>
      <c r="F432" s="221" t="s">
        <v>510</v>
      </c>
      <c r="G432" s="219"/>
      <c r="H432" s="222">
        <v>51</v>
      </c>
      <c r="I432" s="223"/>
      <c r="J432" s="219"/>
      <c r="K432" s="219"/>
      <c r="L432" s="224"/>
      <c r="M432" s="225"/>
      <c r="N432" s="226"/>
      <c r="O432" s="226"/>
      <c r="P432" s="226"/>
      <c r="Q432" s="226"/>
      <c r="R432" s="226"/>
      <c r="S432" s="226"/>
      <c r="T432" s="227"/>
      <c r="AT432" s="228" t="s">
        <v>173</v>
      </c>
      <c r="AU432" s="228" t="s">
        <v>82</v>
      </c>
      <c r="AV432" s="12" t="s">
        <v>82</v>
      </c>
      <c r="AW432" s="12" t="s">
        <v>36</v>
      </c>
      <c r="AX432" s="12" t="s">
        <v>72</v>
      </c>
      <c r="AY432" s="228" t="s">
        <v>162</v>
      </c>
    </row>
    <row r="433" spans="2:65" s="11" customFormat="1">
      <c r="B433" s="207"/>
      <c r="C433" s="208"/>
      <c r="D433" s="204" t="s">
        <v>173</v>
      </c>
      <c r="E433" s="209" t="s">
        <v>21</v>
      </c>
      <c r="F433" s="210" t="s">
        <v>536</v>
      </c>
      <c r="G433" s="208"/>
      <c r="H433" s="211" t="s">
        <v>21</v>
      </c>
      <c r="I433" s="212"/>
      <c r="J433" s="208"/>
      <c r="K433" s="208"/>
      <c r="L433" s="213"/>
      <c r="M433" s="214"/>
      <c r="N433" s="215"/>
      <c r="O433" s="215"/>
      <c r="P433" s="215"/>
      <c r="Q433" s="215"/>
      <c r="R433" s="215"/>
      <c r="S433" s="215"/>
      <c r="T433" s="216"/>
      <c r="AT433" s="217" t="s">
        <v>173</v>
      </c>
      <c r="AU433" s="217" t="s">
        <v>82</v>
      </c>
      <c r="AV433" s="11" t="s">
        <v>80</v>
      </c>
      <c r="AW433" s="11" t="s">
        <v>36</v>
      </c>
      <c r="AX433" s="11" t="s">
        <v>72</v>
      </c>
      <c r="AY433" s="217" t="s">
        <v>162</v>
      </c>
    </row>
    <row r="434" spans="2:65" s="12" customFormat="1">
      <c r="B434" s="218"/>
      <c r="C434" s="219"/>
      <c r="D434" s="204" t="s">
        <v>173</v>
      </c>
      <c r="E434" s="220" t="s">
        <v>21</v>
      </c>
      <c r="F434" s="221" t="s">
        <v>745</v>
      </c>
      <c r="G434" s="219"/>
      <c r="H434" s="222">
        <v>-26.55</v>
      </c>
      <c r="I434" s="223"/>
      <c r="J434" s="219"/>
      <c r="K434" s="219"/>
      <c r="L434" s="224"/>
      <c r="M434" s="225"/>
      <c r="N434" s="226"/>
      <c r="O434" s="226"/>
      <c r="P434" s="226"/>
      <c r="Q434" s="226"/>
      <c r="R434" s="226"/>
      <c r="S434" s="226"/>
      <c r="T434" s="227"/>
      <c r="AT434" s="228" t="s">
        <v>173</v>
      </c>
      <c r="AU434" s="228" t="s">
        <v>82</v>
      </c>
      <c r="AV434" s="12" t="s">
        <v>82</v>
      </c>
      <c r="AW434" s="12" t="s">
        <v>36</v>
      </c>
      <c r="AX434" s="12" t="s">
        <v>72</v>
      </c>
      <c r="AY434" s="228" t="s">
        <v>162</v>
      </c>
    </row>
    <row r="435" spans="2:65" s="11" customFormat="1">
      <c r="B435" s="207"/>
      <c r="C435" s="208"/>
      <c r="D435" s="204" t="s">
        <v>173</v>
      </c>
      <c r="E435" s="209" t="s">
        <v>21</v>
      </c>
      <c r="F435" s="210" t="s">
        <v>538</v>
      </c>
      <c r="G435" s="208"/>
      <c r="H435" s="211" t="s">
        <v>21</v>
      </c>
      <c r="I435" s="212"/>
      <c r="J435" s="208"/>
      <c r="K435" s="208"/>
      <c r="L435" s="213"/>
      <c r="M435" s="214"/>
      <c r="N435" s="215"/>
      <c r="O435" s="215"/>
      <c r="P435" s="215"/>
      <c r="Q435" s="215"/>
      <c r="R435" s="215"/>
      <c r="S435" s="215"/>
      <c r="T435" s="216"/>
      <c r="AT435" s="217" t="s">
        <v>173</v>
      </c>
      <c r="AU435" s="217" t="s">
        <v>82</v>
      </c>
      <c r="AV435" s="11" t="s">
        <v>80</v>
      </c>
      <c r="AW435" s="11" t="s">
        <v>36</v>
      </c>
      <c r="AX435" s="11" t="s">
        <v>72</v>
      </c>
      <c r="AY435" s="217" t="s">
        <v>162</v>
      </c>
    </row>
    <row r="436" spans="2:65" s="12" customFormat="1">
      <c r="B436" s="218"/>
      <c r="C436" s="219"/>
      <c r="D436" s="204" t="s">
        <v>173</v>
      </c>
      <c r="E436" s="220" t="s">
        <v>21</v>
      </c>
      <c r="F436" s="221" t="s">
        <v>360</v>
      </c>
      <c r="G436" s="219"/>
      <c r="H436" s="222">
        <v>30</v>
      </c>
      <c r="I436" s="223"/>
      <c r="J436" s="219"/>
      <c r="K436" s="219"/>
      <c r="L436" s="224"/>
      <c r="M436" s="225"/>
      <c r="N436" s="226"/>
      <c r="O436" s="226"/>
      <c r="P436" s="226"/>
      <c r="Q436" s="226"/>
      <c r="R436" s="226"/>
      <c r="S436" s="226"/>
      <c r="T436" s="227"/>
      <c r="AT436" s="228" t="s">
        <v>173</v>
      </c>
      <c r="AU436" s="228" t="s">
        <v>82</v>
      </c>
      <c r="AV436" s="12" t="s">
        <v>82</v>
      </c>
      <c r="AW436" s="12" t="s">
        <v>36</v>
      </c>
      <c r="AX436" s="12" t="s">
        <v>72</v>
      </c>
      <c r="AY436" s="228" t="s">
        <v>162</v>
      </c>
    </row>
    <row r="437" spans="2:65" s="13" customFormat="1">
      <c r="B437" s="229"/>
      <c r="C437" s="230"/>
      <c r="D437" s="204" t="s">
        <v>173</v>
      </c>
      <c r="E437" s="252" t="s">
        <v>21</v>
      </c>
      <c r="F437" s="253" t="s">
        <v>177</v>
      </c>
      <c r="G437" s="230"/>
      <c r="H437" s="254">
        <v>54.45</v>
      </c>
      <c r="I437" s="235"/>
      <c r="J437" s="230"/>
      <c r="K437" s="230"/>
      <c r="L437" s="236"/>
      <c r="M437" s="237"/>
      <c r="N437" s="238"/>
      <c r="O437" s="238"/>
      <c r="P437" s="238"/>
      <c r="Q437" s="238"/>
      <c r="R437" s="238"/>
      <c r="S437" s="238"/>
      <c r="T437" s="239"/>
      <c r="AT437" s="240" t="s">
        <v>173</v>
      </c>
      <c r="AU437" s="240" t="s">
        <v>82</v>
      </c>
      <c r="AV437" s="13" t="s">
        <v>169</v>
      </c>
      <c r="AW437" s="13" t="s">
        <v>36</v>
      </c>
      <c r="AX437" s="13" t="s">
        <v>80</v>
      </c>
      <c r="AY437" s="240" t="s">
        <v>162</v>
      </c>
    </row>
    <row r="438" spans="2:65" s="10" customFormat="1" ht="29.85" customHeight="1">
      <c r="B438" s="175"/>
      <c r="C438" s="176"/>
      <c r="D438" s="189" t="s">
        <v>71</v>
      </c>
      <c r="E438" s="190" t="s">
        <v>204</v>
      </c>
      <c r="F438" s="190" t="s">
        <v>539</v>
      </c>
      <c r="G438" s="176"/>
      <c r="H438" s="176"/>
      <c r="I438" s="179"/>
      <c r="J438" s="191">
        <f>BK438</f>
        <v>0</v>
      </c>
      <c r="K438" s="176"/>
      <c r="L438" s="181"/>
      <c r="M438" s="182"/>
      <c r="N438" s="183"/>
      <c r="O438" s="183"/>
      <c r="P438" s="184">
        <f>SUM(P439:P444)</f>
        <v>0</v>
      </c>
      <c r="Q438" s="183"/>
      <c r="R438" s="184">
        <f>SUM(R439:R444)</f>
        <v>0.35909999999999997</v>
      </c>
      <c r="S438" s="183"/>
      <c r="T438" s="185">
        <f>SUM(T439:T444)</f>
        <v>0</v>
      </c>
      <c r="AR438" s="186" t="s">
        <v>80</v>
      </c>
      <c r="AT438" s="187" t="s">
        <v>71</v>
      </c>
      <c r="AU438" s="187" t="s">
        <v>80</v>
      </c>
      <c r="AY438" s="186" t="s">
        <v>162</v>
      </c>
      <c r="BK438" s="188">
        <f>SUM(BK439:BK444)</f>
        <v>0</v>
      </c>
    </row>
    <row r="439" spans="2:65" s="1" customFormat="1" ht="40.15" customHeight="1">
      <c r="B439" s="40"/>
      <c r="C439" s="192" t="s">
        <v>540</v>
      </c>
      <c r="D439" s="192" t="s">
        <v>164</v>
      </c>
      <c r="E439" s="193" t="s">
        <v>541</v>
      </c>
      <c r="F439" s="194" t="s">
        <v>542</v>
      </c>
      <c r="G439" s="195" t="s">
        <v>260</v>
      </c>
      <c r="H439" s="196">
        <v>9</v>
      </c>
      <c r="I439" s="197"/>
      <c r="J439" s="198">
        <f>ROUND(I439*H439,2)</f>
        <v>0</v>
      </c>
      <c r="K439" s="194" t="s">
        <v>168</v>
      </c>
      <c r="L439" s="60"/>
      <c r="M439" s="199" t="s">
        <v>21</v>
      </c>
      <c r="N439" s="200" t="s">
        <v>43</v>
      </c>
      <c r="O439" s="41"/>
      <c r="P439" s="201">
        <f>O439*H439</f>
        <v>0</v>
      </c>
      <c r="Q439" s="201">
        <v>3.9899999999999998E-2</v>
      </c>
      <c r="R439" s="201">
        <f>Q439*H439</f>
        <v>0.35909999999999997</v>
      </c>
      <c r="S439" s="201">
        <v>0</v>
      </c>
      <c r="T439" s="202">
        <f>S439*H439</f>
        <v>0</v>
      </c>
      <c r="AR439" s="23" t="s">
        <v>169</v>
      </c>
      <c r="AT439" s="23" t="s">
        <v>164</v>
      </c>
      <c r="AU439" s="23" t="s">
        <v>82</v>
      </c>
      <c r="AY439" s="23" t="s">
        <v>162</v>
      </c>
      <c r="BE439" s="203">
        <f>IF(N439="základní",J439,0)</f>
        <v>0</v>
      </c>
      <c r="BF439" s="203">
        <f>IF(N439="snížená",J439,0)</f>
        <v>0</v>
      </c>
      <c r="BG439" s="203">
        <f>IF(N439="zákl. přenesená",J439,0)</f>
        <v>0</v>
      </c>
      <c r="BH439" s="203">
        <f>IF(N439="sníž. přenesená",J439,0)</f>
        <v>0</v>
      </c>
      <c r="BI439" s="203">
        <f>IF(N439="nulová",J439,0)</f>
        <v>0</v>
      </c>
      <c r="BJ439" s="23" t="s">
        <v>80</v>
      </c>
      <c r="BK439" s="203">
        <f>ROUND(I439*H439,2)</f>
        <v>0</v>
      </c>
      <c r="BL439" s="23" t="s">
        <v>169</v>
      </c>
      <c r="BM439" s="23" t="s">
        <v>746</v>
      </c>
    </row>
    <row r="440" spans="2:65" s="1" customFormat="1" ht="54">
      <c r="B440" s="40"/>
      <c r="C440" s="62"/>
      <c r="D440" s="204" t="s">
        <v>171</v>
      </c>
      <c r="E440" s="62"/>
      <c r="F440" s="205" t="s">
        <v>544</v>
      </c>
      <c r="G440" s="62"/>
      <c r="H440" s="62"/>
      <c r="I440" s="162"/>
      <c r="J440" s="62"/>
      <c r="K440" s="62"/>
      <c r="L440" s="60"/>
      <c r="M440" s="206"/>
      <c r="N440" s="41"/>
      <c r="O440" s="41"/>
      <c r="P440" s="41"/>
      <c r="Q440" s="41"/>
      <c r="R440" s="41"/>
      <c r="S440" s="41"/>
      <c r="T440" s="77"/>
      <c r="AT440" s="23" t="s">
        <v>171</v>
      </c>
      <c r="AU440" s="23" t="s">
        <v>82</v>
      </c>
    </row>
    <row r="441" spans="2:65" s="11" customFormat="1">
      <c r="B441" s="207"/>
      <c r="C441" s="208"/>
      <c r="D441" s="204" t="s">
        <v>173</v>
      </c>
      <c r="E441" s="209" t="s">
        <v>21</v>
      </c>
      <c r="F441" s="210" t="s">
        <v>654</v>
      </c>
      <c r="G441" s="208"/>
      <c r="H441" s="211" t="s">
        <v>21</v>
      </c>
      <c r="I441" s="212"/>
      <c r="J441" s="208"/>
      <c r="K441" s="208"/>
      <c r="L441" s="213"/>
      <c r="M441" s="214"/>
      <c r="N441" s="215"/>
      <c r="O441" s="215"/>
      <c r="P441" s="215"/>
      <c r="Q441" s="215"/>
      <c r="R441" s="215"/>
      <c r="S441" s="215"/>
      <c r="T441" s="216"/>
      <c r="AT441" s="217" t="s">
        <v>173</v>
      </c>
      <c r="AU441" s="217" t="s">
        <v>82</v>
      </c>
      <c r="AV441" s="11" t="s">
        <v>80</v>
      </c>
      <c r="AW441" s="11" t="s">
        <v>36</v>
      </c>
      <c r="AX441" s="11" t="s">
        <v>72</v>
      </c>
      <c r="AY441" s="217" t="s">
        <v>162</v>
      </c>
    </row>
    <row r="442" spans="2:65" s="11" customFormat="1">
      <c r="B442" s="207"/>
      <c r="C442" s="208"/>
      <c r="D442" s="204" t="s">
        <v>173</v>
      </c>
      <c r="E442" s="209" t="s">
        <v>21</v>
      </c>
      <c r="F442" s="210" t="s">
        <v>545</v>
      </c>
      <c r="G442" s="208"/>
      <c r="H442" s="211" t="s">
        <v>21</v>
      </c>
      <c r="I442" s="212"/>
      <c r="J442" s="208"/>
      <c r="K442" s="208"/>
      <c r="L442" s="213"/>
      <c r="M442" s="214"/>
      <c r="N442" s="215"/>
      <c r="O442" s="215"/>
      <c r="P442" s="215"/>
      <c r="Q442" s="215"/>
      <c r="R442" s="215"/>
      <c r="S442" s="215"/>
      <c r="T442" s="216"/>
      <c r="AT442" s="217" t="s">
        <v>173</v>
      </c>
      <c r="AU442" s="217" t="s">
        <v>82</v>
      </c>
      <c r="AV442" s="11" t="s">
        <v>80</v>
      </c>
      <c r="AW442" s="11" t="s">
        <v>36</v>
      </c>
      <c r="AX442" s="11" t="s">
        <v>72</v>
      </c>
      <c r="AY442" s="217" t="s">
        <v>162</v>
      </c>
    </row>
    <row r="443" spans="2:65" s="12" customFormat="1">
      <c r="B443" s="218"/>
      <c r="C443" s="219"/>
      <c r="D443" s="204" t="s">
        <v>173</v>
      </c>
      <c r="E443" s="220" t="s">
        <v>21</v>
      </c>
      <c r="F443" s="221" t="s">
        <v>230</v>
      </c>
      <c r="G443" s="219"/>
      <c r="H443" s="222">
        <v>9</v>
      </c>
      <c r="I443" s="223"/>
      <c r="J443" s="219"/>
      <c r="K443" s="219"/>
      <c r="L443" s="224"/>
      <c r="M443" s="225"/>
      <c r="N443" s="226"/>
      <c r="O443" s="226"/>
      <c r="P443" s="226"/>
      <c r="Q443" s="226"/>
      <c r="R443" s="226"/>
      <c r="S443" s="226"/>
      <c r="T443" s="227"/>
      <c r="AT443" s="228" t="s">
        <v>173</v>
      </c>
      <c r="AU443" s="228" t="s">
        <v>82</v>
      </c>
      <c r="AV443" s="12" t="s">
        <v>82</v>
      </c>
      <c r="AW443" s="12" t="s">
        <v>36</v>
      </c>
      <c r="AX443" s="12" t="s">
        <v>72</v>
      </c>
      <c r="AY443" s="228" t="s">
        <v>162</v>
      </c>
    </row>
    <row r="444" spans="2:65" s="13" customFormat="1">
      <c r="B444" s="229"/>
      <c r="C444" s="230"/>
      <c r="D444" s="204" t="s">
        <v>173</v>
      </c>
      <c r="E444" s="252" t="s">
        <v>21</v>
      </c>
      <c r="F444" s="253" t="s">
        <v>177</v>
      </c>
      <c r="G444" s="230"/>
      <c r="H444" s="254">
        <v>9</v>
      </c>
      <c r="I444" s="235"/>
      <c r="J444" s="230"/>
      <c r="K444" s="230"/>
      <c r="L444" s="236"/>
      <c r="M444" s="237"/>
      <c r="N444" s="238"/>
      <c r="O444" s="238"/>
      <c r="P444" s="238"/>
      <c r="Q444" s="238"/>
      <c r="R444" s="238"/>
      <c r="S444" s="238"/>
      <c r="T444" s="239"/>
      <c r="AT444" s="240" t="s">
        <v>173</v>
      </c>
      <c r="AU444" s="240" t="s">
        <v>82</v>
      </c>
      <c r="AV444" s="13" t="s">
        <v>169</v>
      </c>
      <c r="AW444" s="13" t="s">
        <v>36</v>
      </c>
      <c r="AX444" s="13" t="s">
        <v>80</v>
      </c>
      <c r="AY444" s="240" t="s">
        <v>162</v>
      </c>
    </row>
    <row r="445" spans="2:65" s="10" customFormat="1" ht="29.85" customHeight="1">
      <c r="B445" s="175"/>
      <c r="C445" s="176"/>
      <c r="D445" s="189" t="s">
        <v>71</v>
      </c>
      <c r="E445" s="190" t="s">
        <v>230</v>
      </c>
      <c r="F445" s="190" t="s">
        <v>546</v>
      </c>
      <c r="G445" s="176"/>
      <c r="H445" s="176"/>
      <c r="I445" s="179"/>
      <c r="J445" s="191">
        <f>BK445</f>
        <v>0</v>
      </c>
      <c r="K445" s="176"/>
      <c r="L445" s="181"/>
      <c r="M445" s="182"/>
      <c r="N445" s="183"/>
      <c r="O445" s="183"/>
      <c r="P445" s="184">
        <f>SUM(P446:P476)</f>
        <v>0</v>
      </c>
      <c r="Q445" s="183"/>
      <c r="R445" s="184">
        <f>SUM(R446:R476)</f>
        <v>5.5359999999999999E-2</v>
      </c>
      <c r="S445" s="183"/>
      <c r="T445" s="185">
        <f>SUM(T446:T476)</f>
        <v>400.94600000000003</v>
      </c>
      <c r="AR445" s="186" t="s">
        <v>80</v>
      </c>
      <c r="AT445" s="187" t="s">
        <v>71</v>
      </c>
      <c r="AU445" s="187" t="s">
        <v>80</v>
      </c>
      <c r="AY445" s="186" t="s">
        <v>162</v>
      </c>
      <c r="BK445" s="188">
        <f>SUM(BK446:BK476)</f>
        <v>0</v>
      </c>
    </row>
    <row r="446" spans="2:65" s="1" customFormat="1" ht="51.6" customHeight="1">
      <c r="B446" s="40"/>
      <c r="C446" s="192" t="s">
        <v>547</v>
      </c>
      <c r="D446" s="192" t="s">
        <v>164</v>
      </c>
      <c r="E446" s="193" t="s">
        <v>548</v>
      </c>
      <c r="F446" s="194" t="s">
        <v>549</v>
      </c>
      <c r="G446" s="195" t="s">
        <v>260</v>
      </c>
      <c r="H446" s="196">
        <v>25</v>
      </c>
      <c r="I446" s="197"/>
      <c r="J446" s="198">
        <f>ROUND(I446*H446,2)</f>
        <v>0</v>
      </c>
      <c r="K446" s="194" t="s">
        <v>168</v>
      </c>
      <c r="L446" s="60"/>
      <c r="M446" s="199" t="s">
        <v>21</v>
      </c>
      <c r="N446" s="200" t="s">
        <v>43</v>
      </c>
      <c r="O446" s="41"/>
      <c r="P446" s="201">
        <f>O446*H446</f>
        <v>0</v>
      </c>
      <c r="Q446" s="201">
        <v>0</v>
      </c>
      <c r="R446" s="201">
        <f>Q446*H446</f>
        <v>0</v>
      </c>
      <c r="S446" s="201">
        <v>0</v>
      </c>
      <c r="T446" s="202">
        <f>S446*H446</f>
        <v>0</v>
      </c>
      <c r="AR446" s="23" t="s">
        <v>169</v>
      </c>
      <c r="AT446" s="23" t="s">
        <v>164</v>
      </c>
      <c r="AU446" s="23" t="s">
        <v>82</v>
      </c>
      <c r="AY446" s="23" t="s">
        <v>162</v>
      </c>
      <c r="BE446" s="203">
        <f>IF(N446="základní",J446,0)</f>
        <v>0</v>
      </c>
      <c r="BF446" s="203">
        <f>IF(N446="snížená",J446,0)</f>
        <v>0</v>
      </c>
      <c r="BG446" s="203">
        <f>IF(N446="zákl. přenesená",J446,0)</f>
        <v>0</v>
      </c>
      <c r="BH446" s="203">
        <f>IF(N446="sníž. přenesená",J446,0)</f>
        <v>0</v>
      </c>
      <c r="BI446" s="203">
        <f>IF(N446="nulová",J446,0)</f>
        <v>0</v>
      </c>
      <c r="BJ446" s="23" t="s">
        <v>80</v>
      </c>
      <c r="BK446" s="203">
        <f>ROUND(I446*H446,2)</f>
        <v>0</v>
      </c>
      <c r="BL446" s="23" t="s">
        <v>169</v>
      </c>
      <c r="BM446" s="23" t="s">
        <v>747</v>
      </c>
    </row>
    <row r="447" spans="2:65" s="1" customFormat="1" ht="108">
      <c r="B447" s="40"/>
      <c r="C447" s="62"/>
      <c r="D447" s="204" t="s">
        <v>171</v>
      </c>
      <c r="E447" s="62"/>
      <c r="F447" s="205" t="s">
        <v>551</v>
      </c>
      <c r="G447" s="62"/>
      <c r="H447" s="62"/>
      <c r="I447" s="162"/>
      <c r="J447" s="62"/>
      <c r="K447" s="62"/>
      <c r="L447" s="60"/>
      <c r="M447" s="206"/>
      <c r="N447" s="41"/>
      <c r="O447" s="41"/>
      <c r="P447" s="41"/>
      <c r="Q447" s="41"/>
      <c r="R447" s="41"/>
      <c r="S447" s="41"/>
      <c r="T447" s="77"/>
      <c r="AT447" s="23" t="s">
        <v>171</v>
      </c>
      <c r="AU447" s="23" t="s">
        <v>82</v>
      </c>
    </row>
    <row r="448" spans="2:65" s="11" customFormat="1">
      <c r="B448" s="207"/>
      <c r="C448" s="208"/>
      <c r="D448" s="204" t="s">
        <v>173</v>
      </c>
      <c r="E448" s="209" t="s">
        <v>21</v>
      </c>
      <c r="F448" s="210" t="s">
        <v>654</v>
      </c>
      <c r="G448" s="208"/>
      <c r="H448" s="211" t="s">
        <v>21</v>
      </c>
      <c r="I448" s="212"/>
      <c r="J448" s="208"/>
      <c r="K448" s="208"/>
      <c r="L448" s="213"/>
      <c r="M448" s="214"/>
      <c r="N448" s="215"/>
      <c r="O448" s="215"/>
      <c r="P448" s="215"/>
      <c r="Q448" s="215"/>
      <c r="R448" s="215"/>
      <c r="S448" s="215"/>
      <c r="T448" s="216"/>
      <c r="AT448" s="217" t="s">
        <v>173</v>
      </c>
      <c r="AU448" s="217" t="s">
        <v>82</v>
      </c>
      <c r="AV448" s="11" t="s">
        <v>80</v>
      </c>
      <c r="AW448" s="11" t="s">
        <v>36</v>
      </c>
      <c r="AX448" s="11" t="s">
        <v>72</v>
      </c>
      <c r="AY448" s="217" t="s">
        <v>162</v>
      </c>
    </row>
    <row r="449" spans="2:65" s="11" customFormat="1">
      <c r="B449" s="207"/>
      <c r="C449" s="208"/>
      <c r="D449" s="204" t="s">
        <v>173</v>
      </c>
      <c r="E449" s="209" t="s">
        <v>21</v>
      </c>
      <c r="F449" s="210" t="s">
        <v>552</v>
      </c>
      <c r="G449" s="208"/>
      <c r="H449" s="211" t="s">
        <v>21</v>
      </c>
      <c r="I449" s="212"/>
      <c r="J449" s="208"/>
      <c r="K449" s="208"/>
      <c r="L449" s="213"/>
      <c r="M449" s="214"/>
      <c r="N449" s="215"/>
      <c r="O449" s="215"/>
      <c r="P449" s="215"/>
      <c r="Q449" s="215"/>
      <c r="R449" s="215"/>
      <c r="S449" s="215"/>
      <c r="T449" s="216"/>
      <c r="AT449" s="217" t="s">
        <v>173</v>
      </c>
      <c r="AU449" s="217" t="s">
        <v>82</v>
      </c>
      <c r="AV449" s="11" t="s">
        <v>80</v>
      </c>
      <c r="AW449" s="11" t="s">
        <v>36</v>
      </c>
      <c r="AX449" s="11" t="s">
        <v>72</v>
      </c>
      <c r="AY449" s="217" t="s">
        <v>162</v>
      </c>
    </row>
    <row r="450" spans="2:65" s="12" customFormat="1">
      <c r="B450" s="218"/>
      <c r="C450" s="219"/>
      <c r="D450" s="204" t="s">
        <v>173</v>
      </c>
      <c r="E450" s="220" t="s">
        <v>21</v>
      </c>
      <c r="F450" s="221" t="s">
        <v>330</v>
      </c>
      <c r="G450" s="219"/>
      <c r="H450" s="222">
        <v>25</v>
      </c>
      <c r="I450" s="223"/>
      <c r="J450" s="219"/>
      <c r="K450" s="219"/>
      <c r="L450" s="224"/>
      <c r="M450" s="225"/>
      <c r="N450" s="226"/>
      <c r="O450" s="226"/>
      <c r="P450" s="226"/>
      <c r="Q450" s="226"/>
      <c r="R450" s="226"/>
      <c r="S450" s="226"/>
      <c r="T450" s="227"/>
      <c r="AT450" s="228" t="s">
        <v>173</v>
      </c>
      <c r="AU450" s="228" t="s">
        <v>82</v>
      </c>
      <c r="AV450" s="12" t="s">
        <v>82</v>
      </c>
      <c r="AW450" s="12" t="s">
        <v>36</v>
      </c>
      <c r="AX450" s="12" t="s">
        <v>72</v>
      </c>
      <c r="AY450" s="228" t="s">
        <v>162</v>
      </c>
    </row>
    <row r="451" spans="2:65" s="13" customFormat="1">
      <c r="B451" s="229"/>
      <c r="C451" s="230"/>
      <c r="D451" s="231" t="s">
        <v>173</v>
      </c>
      <c r="E451" s="232" t="s">
        <v>21</v>
      </c>
      <c r="F451" s="233" t="s">
        <v>177</v>
      </c>
      <c r="G451" s="230"/>
      <c r="H451" s="234">
        <v>25</v>
      </c>
      <c r="I451" s="235"/>
      <c r="J451" s="230"/>
      <c r="K451" s="230"/>
      <c r="L451" s="236"/>
      <c r="M451" s="237"/>
      <c r="N451" s="238"/>
      <c r="O451" s="238"/>
      <c r="P451" s="238"/>
      <c r="Q451" s="238"/>
      <c r="R451" s="238"/>
      <c r="S451" s="238"/>
      <c r="T451" s="239"/>
      <c r="AT451" s="240" t="s">
        <v>173</v>
      </c>
      <c r="AU451" s="240" t="s">
        <v>82</v>
      </c>
      <c r="AV451" s="13" t="s">
        <v>169</v>
      </c>
      <c r="AW451" s="13" t="s">
        <v>36</v>
      </c>
      <c r="AX451" s="13" t="s">
        <v>80</v>
      </c>
      <c r="AY451" s="240" t="s">
        <v>162</v>
      </c>
    </row>
    <row r="452" spans="2:65" s="1" customFormat="1" ht="40.15" customHeight="1">
      <c r="B452" s="40"/>
      <c r="C452" s="192" t="s">
        <v>554</v>
      </c>
      <c r="D452" s="192" t="s">
        <v>164</v>
      </c>
      <c r="E452" s="193" t="s">
        <v>555</v>
      </c>
      <c r="F452" s="194" t="s">
        <v>556</v>
      </c>
      <c r="G452" s="195" t="s">
        <v>403</v>
      </c>
      <c r="H452" s="196">
        <v>5</v>
      </c>
      <c r="I452" s="197"/>
      <c r="J452" s="198">
        <f>ROUND(I452*H452,2)</f>
        <v>0</v>
      </c>
      <c r="K452" s="194" t="s">
        <v>168</v>
      </c>
      <c r="L452" s="60"/>
      <c r="M452" s="199" t="s">
        <v>21</v>
      </c>
      <c r="N452" s="200" t="s">
        <v>43</v>
      </c>
      <c r="O452" s="41"/>
      <c r="P452" s="201">
        <f>O452*H452</f>
        <v>0</v>
      </c>
      <c r="Q452" s="201">
        <v>5.7800000000000004E-3</v>
      </c>
      <c r="R452" s="201">
        <f>Q452*H452</f>
        <v>2.8900000000000002E-2</v>
      </c>
      <c r="S452" s="201">
        <v>0</v>
      </c>
      <c r="T452" s="202">
        <f>S452*H452</f>
        <v>0</v>
      </c>
      <c r="AR452" s="23" t="s">
        <v>169</v>
      </c>
      <c r="AT452" s="23" t="s">
        <v>164</v>
      </c>
      <c r="AU452" s="23" t="s">
        <v>82</v>
      </c>
      <c r="AY452" s="23" t="s">
        <v>162</v>
      </c>
      <c r="BE452" s="203">
        <f>IF(N452="základní",J452,0)</f>
        <v>0</v>
      </c>
      <c r="BF452" s="203">
        <f>IF(N452="snížená",J452,0)</f>
        <v>0</v>
      </c>
      <c r="BG452" s="203">
        <f>IF(N452="zákl. přenesená",J452,0)</f>
        <v>0</v>
      </c>
      <c r="BH452" s="203">
        <f>IF(N452="sníž. přenesená",J452,0)</f>
        <v>0</v>
      </c>
      <c r="BI452" s="203">
        <f>IF(N452="nulová",J452,0)</f>
        <v>0</v>
      </c>
      <c r="BJ452" s="23" t="s">
        <v>80</v>
      </c>
      <c r="BK452" s="203">
        <f>ROUND(I452*H452,2)</f>
        <v>0</v>
      </c>
      <c r="BL452" s="23" t="s">
        <v>169</v>
      </c>
      <c r="BM452" s="23" t="s">
        <v>748</v>
      </c>
    </row>
    <row r="453" spans="2:65" s="1" customFormat="1" ht="121.5">
      <c r="B453" s="40"/>
      <c r="C453" s="62"/>
      <c r="D453" s="204" t="s">
        <v>171</v>
      </c>
      <c r="E453" s="62"/>
      <c r="F453" s="205" t="s">
        <v>558</v>
      </c>
      <c r="G453" s="62"/>
      <c r="H453" s="62"/>
      <c r="I453" s="162"/>
      <c r="J453" s="62"/>
      <c r="K453" s="62"/>
      <c r="L453" s="60"/>
      <c r="M453" s="206"/>
      <c r="N453" s="41"/>
      <c r="O453" s="41"/>
      <c r="P453" s="41"/>
      <c r="Q453" s="41"/>
      <c r="R453" s="41"/>
      <c r="S453" s="41"/>
      <c r="T453" s="77"/>
      <c r="AT453" s="23" t="s">
        <v>171</v>
      </c>
      <c r="AU453" s="23" t="s">
        <v>82</v>
      </c>
    </row>
    <row r="454" spans="2:65" s="11" customFormat="1">
      <c r="B454" s="207"/>
      <c r="C454" s="208"/>
      <c r="D454" s="204" t="s">
        <v>173</v>
      </c>
      <c r="E454" s="209" t="s">
        <v>21</v>
      </c>
      <c r="F454" s="210" t="s">
        <v>749</v>
      </c>
      <c r="G454" s="208"/>
      <c r="H454" s="211" t="s">
        <v>21</v>
      </c>
      <c r="I454" s="212"/>
      <c r="J454" s="208"/>
      <c r="K454" s="208"/>
      <c r="L454" s="213"/>
      <c r="M454" s="214"/>
      <c r="N454" s="215"/>
      <c r="O454" s="215"/>
      <c r="P454" s="215"/>
      <c r="Q454" s="215"/>
      <c r="R454" s="215"/>
      <c r="S454" s="215"/>
      <c r="T454" s="216"/>
      <c r="AT454" s="217" t="s">
        <v>173</v>
      </c>
      <c r="AU454" s="217" t="s">
        <v>82</v>
      </c>
      <c r="AV454" s="11" t="s">
        <v>80</v>
      </c>
      <c r="AW454" s="11" t="s">
        <v>36</v>
      </c>
      <c r="AX454" s="11" t="s">
        <v>72</v>
      </c>
      <c r="AY454" s="217" t="s">
        <v>162</v>
      </c>
    </row>
    <row r="455" spans="2:65" s="12" customFormat="1">
      <c r="B455" s="218"/>
      <c r="C455" s="219"/>
      <c r="D455" s="204" t="s">
        <v>173</v>
      </c>
      <c r="E455" s="220" t="s">
        <v>21</v>
      </c>
      <c r="F455" s="221" t="s">
        <v>196</v>
      </c>
      <c r="G455" s="219"/>
      <c r="H455" s="222">
        <v>5</v>
      </c>
      <c r="I455" s="223"/>
      <c r="J455" s="219"/>
      <c r="K455" s="219"/>
      <c r="L455" s="224"/>
      <c r="M455" s="225"/>
      <c r="N455" s="226"/>
      <c r="O455" s="226"/>
      <c r="P455" s="226"/>
      <c r="Q455" s="226"/>
      <c r="R455" s="226"/>
      <c r="S455" s="226"/>
      <c r="T455" s="227"/>
      <c r="AT455" s="228" t="s">
        <v>173</v>
      </c>
      <c r="AU455" s="228" t="s">
        <v>82</v>
      </c>
      <c r="AV455" s="12" t="s">
        <v>82</v>
      </c>
      <c r="AW455" s="12" t="s">
        <v>36</v>
      </c>
      <c r="AX455" s="12" t="s">
        <v>72</v>
      </c>
      <c r="AY455" s="228" t="s">
        <v>162</v>
      </c>
    </row>
    <row r="456" spans="2:65" s="13" customFormat="1">
      <c r="B456" s="229"/>
      <c r="C456" s="230"/>
      <c r="D456" s="231" t="s">
        <v>173</v>
      </c>
      <c r="E456" s="232" t="s">
        <v>21</v>
      </c>
      <c r="F456" s="233" t="s">
        <v>177</v>
      </c>
      <c r="G456" s="230"/>
      <c r="H456" s="234">
        <v>5</v>
      </c>
      <c r="I456" s="235"/>
      <c r="J456" s="230"/>
      <c r="K456" s="230"/>
      <c r="L456" s="236"/>
      <c r="M456" s="237"/>
      <c r="N456" s="238"/>
      <c r="O456" s="238"/>
      <c r="P456" s="238"/>
      <c r="Q456" s="238"/>
      <c r="R456" s="238"/>
      <c r="S456" s="238"/>
      <c r="T456" s="239"/>
      <c r="AT456" s="240" t="s">
        <v>173</v>
      </c>
      <c r="AU456" s="240" t="s">
        <v>82</v>
      </c>
      <c r="AV456" s="13" t="s">
        <v>169</v>
      </c>
      <c r="AW456" s="13" t="s">
        <v>36</v>
      </c>
      <c r="AX456" s="13" t="s">
        <v>80</v>
      </c>
      <c r="AY456" s="240" t="s">
        <v>162</v>
      </c>
    </row>
    <row r="457" spans="2:65" s="1" customFormat="1" ht="40.15" customHeight="1">
      <c r="B457" s="40"/>
      <c r="C457" s="192" t="s">
        <v>417</v>
      </c>
      <c r="D457" s="192" t="s">
        <v>164</v>
      </c>
      <c r="E457" s="193" t="s">
        <v>560</v>
      </c>
      <c r="F457" s="194" t="s">
        <v>561</v>
      </c>
      <c r="G457" s="195" t="s">
        <v>167</v>
      </c>
      <c r="H457" s="196">
        <v>18</v>
      </c>
      <c r="I457" s="197"/>
      <c r="J457" s="198">
        <f>ROUND(I457*H457,2)</f>
        <v>0</v>
      </c>
      <c r="K457" s="194" t="s">
        <v>168</v>
      </c>
      <c r="L457" s="60"/>
      <c r="M457" s="199" t="s">
        <v>21</v>
      </c>
      <c r="N457" s="200" t="s">
        <v>43</v>
      </c>
      <c r="O457" s="41"/>
      <c r="P457" s="201">
        <f>O457*H457</f>
        <v>0</v>
      </c>
      <c r="Q457" s="201">
        <v>1.47E-3</v>
      </c>
      <c r="R457" s="201">
        <f>Q457*H457</f>
        <v>2.6459999999999997E-2</v>
      </c>
      <c r="S457" s="201">
        <v>2.4470000000000001</v>
      </c>
      <c r="T457" s="202">
        <f>S457*H457</f>
        <v>44.045999999999999</v>
      </c>
      <c r="AR457" s="23" t="s">
        <v>169</v>
      </c>
      <c r="AT457" s="23" t="s">
        <v>164</v>
      </c>
      <c r="AU457" s="23" t="s">
        <v>82</v>
      </c>
      <c r="AY457" s="23" t="s">
        <v>162</v>
      </c>
      <c r="BE457" s="203">
        <f>IF(N457="základní",J457,0)</f>
        <v>0</v>
      </c>
      <c r="BF457" s="203">
        <f>IF(N457="snížená",J457,0)</f>
        <v>0</v>
      </c>
      <c r="BG457" s="203">
        <f>IF(N457="zákl. přenesená",J457,0)</f>
        <v>0</v>
      </c>
      <c r="BH457" s="203">
        <f>IF(N457="sníž. přenesená",J457,0)</f>
        <v>0</v>
      </c>
      <c r="BI457" s="203">
        <f>IF(N457="nulová",J457,0)</f>
        <v>0</v>
      </c>
      <c r="BJ457" s="23" t="s">
        <v>80</v>
      </c>
      <c r="BK457" s="203">
        <f>ROUND(I457*H457,2)</f>
        <v>0</v>
      </c>
      <c r="BL457" s="23" t="s">
        <v>169</v>
      </c>
      <c r="BM457" s="23" t="s">
        <v>750</v>
      </c>
    </row>
    <row r="458" spans="2:65" s="1" customFormat="1" ht="409.5">
      <c r="B458" s="40"/>
      <c r="C458" s="62"/>
      <c r="D458" s="204" t="s">
        <v>171</v>
      </c>
      <c r="E458" s="62"/>
      <c r="F458" s="205" t="s">
        <v>563</v>
      </c>
      <c r="G458" s="62"/>
      <c r="H458" s="62"/>
      <c r="I458" s="162"/>
      <c r="J458" s="62"/>
      <c r="K458" s="62"/>
      <c r="L458" s="60"/>
      <c r="M458" s="206"/>
      <c r="N458" s="41"/>
      <c r="O458" s="41"/>
      <c r="P458" s="41"/>
      <c r="Q458" s="41"/>
      <c r="R458" s="41"/>
      <c r="S458" s="41"/>
      <c r="T458" s="77"/>
      <c r="AT458" s="23" t="s">
        <v>171</v>
      </c>
      <c r="AU458" s="23" t="s">
        <v>82</v>
      </c>
    </row>
    <row r="459" spans="2:65" s="11" customFormat="1">
      <c r="B459" s="207"/>
      <c r="C459" s="208"/>
      <c r="D459" s="204" t="s">
        <v>173</v>
      </c>
      <c r="E459" s="209" t="s">
        <v>21</v>
      </c>
      <c r="F459" s="210" t="s">
        <v>654</v>
      </c>
      <c r="G459" s="208"/>
      <c r="H459" s="211" t="s">
        <v>21</v>
      </c>
      <c r="I459" s="212"/>
      <c r="J459" s="208"/>
      <c r="K459" s="208"/>
      <c r="L459" s="213"/>
      <c r="M459" s="214"/>
      <c r="N459" s="215"/>
      <c r="O459" s="215"/>
      <c r="P459" s="215"/>
      <c r="Q459" s="215"/>
      <c r="R459" s="215"/>
      <c r="S459" s="215"/>
      <c r="T459" s="216"/>
      <c r="AT459" s="217" t="s">
        <v>173</v>
      </c>
      <c r="AU459" s="217" t="s">
        <v>82</v>
      </c>
      <c r="AV459" s="11" t="s">
        <v>80</v>
      </c>
      <c r="AW459" s="11" t="s">
        <v>36</v>
      </c>
      <c r="AX459" s="11" t="s">
        <v>72</v>
      </c>
      <c r="AY459" s="217" t="s">
        <v>162</v>
      </c>
    </row>
    <row r="460" spans="2:65" s="11" customFormat="1">
      <c r="B460" s="207"/>
      <c r="C460" s="208"/>
      <c r="D460" s="204" t="s">
        <v>173</v>
      </c>
      <c r="E460" s="209" t="s">
        <v>21</v>
      </c>
      <c r="F460" s="210" t="s">
        <v>564</v>
      </c>
      <c r="G460" s="208"/>
      <c r="H460" s="211" t="s">
        <v>21</v>
      </c>
      <c r="I460" s="212"/>
      <c r="J460" s="208"/>
      <c r="K460" s="208"/>
      <c r="L460" s="213"/>
      <c r="M460" s="214"/>
      <c r="N460" s="215"/>
      <c r="O460" s="215"/>
      <c r="P460" s="215"/>
      <c r="Q460" s="215"/>
      <c r="R460" s="215"/>
      <c r="S460" s="215"/>
      <c r="T460" s="216"/>
      <c r="AT460" s="217" t="s">
        <v>173</v>
      </c>
      <c r="AU460" s="217" t="s">
        <v>82</v>
      </c>
      <c r="AV460" s="11" t="s">
        <v>80</v>
      </c>
      <c r="AW460" s="11" t="s">
        <v>36</v>
      </c>
      <c r="AX460" s="11" t="s">
        <v>72</v>
      </c>
      <c r="AY460" s="217" t="s">
        <v>162</v>
      </c>
    </row>
    <row r="461" spans="2:65" s="12" customFormat="1">
      <c r="B461" s="218"/>
      <c r="C461" s="219"/>
      <c r="D461" s="204" t="s">
        <v>173</v>
      </c>
      <c r="E461" s="220" t="s">
        <v>21</v>
      </c>
      <c r="F461" s="221" t="s">
        <v>283</v>
      </c>
      <c r="G461" s="219"/>
      <c r="H461" s="222">
        <v>18</v>
      </c>
      <c r="I461" s="223"/>
      <c r="J461" s="219"/>
      <c r="K461" s="219"/>
      <c r="L461" s="224"/>
      <c r="M461" s="225"/>
      <c r="N461" s="226"/>
      <c r="O461" s="226"/>
      <c r="P461" s="226"/>
      <c r="Q461" s="226"/>
      <c r="R461" s="226"/>
      <c r="S461" s="226"/>
      <c r="T461" s="227"/>
      <c r="AT461" s="228" t="s">
        <v>173</v>
      </c>
      <c r="AU461" s="228" t="s">
        <v>82</v>
      </c>
      <c r="AV461" s="12" t="s">
        <v>82</v>
      </c>
      <c r="AW461" s="12" t="s">
        <v>36</v>
      </c>
      <c r="AX461" s="12" t="s">
        <v>72</v>
      </c>
      <c r="AY461" s="228" t="s">
        <v>162</v>
      </c>
    </row>
    <row r="462" spans="2:65" s="13" customFormat="1">
      <c r="B462" s="229"/>
      <c r="C462" s="230"/>
      <c r="D462" s="231" t="s">
        <v>173</v>
      </c>
      <c r="E462" s="232" t="s">
        <v>21</v>
      </c>
      <c r="F462" s="233" t="s">
        <v>177</v>
      </c>
      <c r="G462" s="230"/>
      <c r="H462" s="234">
        <v>18</v>
      </c>
      <c r="I462" s="235"/>
      <c r="J462" s="230"/>
      <c r="K462" s="230"/>
      <c r="L462" s="236"/>
      <c r="M462" s="237"/>
      <c r="N462" s="238"/>
      <c r="O462" s="238"/>
      <c r="P462" s="238"/>
      <c r="Q462" s="238"/>
      <c r="R462" s="238"/>
      <c r="S462" s="238"/>
      <c r="T462" s="239"/>
      <c r="AT462" s="240" t="s">
        <v>173</v>
      </c>
      <c r="AU462" s="240" t="s">
        <v>82</v>
      </c>
      <c r="AV462" s="13" t="s">
        <v>169</v>
      </c>
      <c r="AW462" s="13" t="s">
        <v>36</v>
      </c>
      <c r="AX462" s="13" t="s">
        <v>80</v>
      </c>
      <c r="AY462" s="240" t="s">
        <v>162</v>
      </c>
    </row>
    <row r="463" spans="2:65" s="1" customFormat="1" ht="40.15" customHeight="1">
      <c r="B463" s="40"/>
      <c r="C463" s="192" t="s">
        <v>535</v>
      </c>
      <c r="D463" s="192" t="s">
        <v>164</v>
      </c>
      <c r="E463" s="193" t="s">
        <v>565</v>
      </c>
      <c r="F463" s="194" t="s">
        <v>566</v>
      </c>
      <c r="G463" s="195" t="s">
        <v>167</v>
      </c>
      <c r="H463" s="196">
        <v>11</v>
      </c>
      <c r="I463" s="197"/>
      <c r="J463" s="198">
        <f>ROUND(I463*H463,2)</f>
        <v>0</v>
      </c>
      <c r="K463" s="194" t="s">
        <v>168</v>
      </c>
      <c r="L463" s="60"/>
      <c r="M463" s="199" t="s">
        <v>21</v>
      </c>
      <c r="N463" s="200" t="s">
        <v>43</v>
      </c>
      <c r="O463" s="41"/>
      <c r="P463" s="201">
        <f>O463*H463</f>
        <v>0</v>
      </c>
      <c r="Q463" s="201">
        <v>0</v>
      </c>
      <c r="R463" s="201">
        <f>Q463*H463</f>
        <v>0</v>
      </c>
      <c r="S463" s="201">
        <v>2.65</v>
      </c>
      <c r="T463" s="202">
        <f>S463*H463</f>
        <v>29.15</v>
      </c>
      <c r="AR463" s="23" t="s">
        <v>169</v>
      </c>
      <c r="AT463" s="23" t="s">
        <v>164</v>
      </c>
      <c r="AU463" s="23" t="s">
        <v>82</v>
      </c>
      <c r="AY463" s="23" t="s">
        <v>162</v>
      </c>
      <c r="BE463" s="203">
        <f>IF(N463="základní",J463,0)</f>
        <v>0</v>
      </c>
      <c r="BF463" s="203">
        <f>IF(N463="snížená",J463,0)</f>
        <v>0</v>
      </c>
      <c r="BG463" s="203">
        <f>IF(N463="zákl. přenesená",J463,0)</f>
        <v>0</v>
      </c>
      <c r="BH463" s="203">
        <f>IF(N463="sníž. přenesená",J463,0)</f>
        <v>0</v>
      </c>
      <c r="BI463" s="203">
        <f>IF(N463="nulová",J463,0)</f>
        <v>0</v>
      </c>
      <c r="BJ463" s="23" t="s">
        <v>80</v>
      </c>
      <c r="BK463" s="203">
        <f>ROUND(I463*H463,2)</f>
        <v>0</v>
      </c>
      <c r="BL463" s="23" t="s">
        <v>169</v>
      </c>
      <c r="BM463" s="23" t="s">
        <v>751</v>
      </c>
    </row>
    <row r="464" spans="2:65" s="1" customFormat="1" ht="409.5">
      <c r="B464" s="40"/>
      <c r="C464" s="62"/>
      <c r="D464" s="204" t="s">
        <v>171</v>
      </c>
      <c r="E464" s="62"/>
      <c r="F464" s="205" t="s">
        <v>563</v>
      </c>
      <c r="G464" s="62"/>
      <c r="H464" s="62"/>
      <c r="I464" s="162"/>
      <c r="J464" s="62"/>
      <c r="K464" s="62"/>
      <c r="L464" s="60"/>
      <c r="M464" s="206"/>
      <c r="N464" s="41"/>
      <c r="O464" s="41"/>
      <c r="P464" s="41"/>
      <c r="Q464" s="41"/>
      <c r="R464" s="41"/>
      <c r="S464" s="41"/>
      <c r="T464" s="77"/>
      <c r="AT464" s="23" t="s">
        <v>171</v>
      </c>
      <c r="AU464" s="23" t="s">
        <v>82</v>
      </c>
    </row>
    <row r="465" spans="2:65" s="11" customFormat="1">
      <c r="B465" s="207"/>
      <c r="C465" s="208"/>
      <c r="D465" s="204" t="s">
        <v>173</v>
      </c>
      <c r="E465" s="209" t="s">
        <v>21</v>
      </c>
      <c r="F465" s="210" t="s">
        <v>654</v>
      </c>
      <c r="G465" s="208"/>
      <c r="H465" s="211" t="s">
        <v>21</v>
      </c>
      <c r="I465" s="212"/>
      <c r="J465" s="208"/>
      <c r="K465" s="208"/>
      <c r="L465" s="213"/>
      <c r="M465" s="214"/>
      <c r="N465" s="215"/>
      <c r="O465" s="215"/>
      <c r="P465" s="215"/>
      <c r="Q465" s="215"/>
      <c r="R465" s="215"/>
      <c r="S465" s="215"/>
      <c r="T465" s="216"/>
      <c r="AT465" s="217" t="s">
        <v>173</v>
      </c>
      <c r="AU465" s="217" t="s">
        <v>82</v>
      </c>
      <c r="AV465" s="11" t="s">
        <v>80</v>
      </c>
      <c r="AW465" s="11" t="s">
        <v>36</v>
      </c>
      <c r="AX465" s="11" t="s">
        <v>72</v>
      </c>
      <c r="AY465" s="217" t="s">
        <v>162</v>
      </c>
    </row>
    <row r="466" spans="2:65" s="11" customFormat="1">
      <c r="B466" s="207"/>
      <c r="C466" s="208"/>
      <c r="D466" s="204" t="s">
        <v>173</v>
      </c>
      <c r="E466" s="209" t="s">
        <v>21</v>
      </c>
      <c r="F466" s="210" t="s">
        <v>568</v>
      </c>
      <c r="G466" s="208"/>
      <c r="H466" s="211" t="s">
        <v>21</v>
      </c>
      <c r="I466" s="212"/>
      <c r="J466" s="208"/>
      <c r="K466" s="208"/>
      <c r="L466" s="213"/>
      <c r="M466" s="214"/>
      <c r="N466" s="215"/>
      <c r="O466" s="215"/>
      <c r="P466" s="215"/>
      <c r="Q466" s="215"/>
      <c r="R466" s="215"/>
      <c r="S466" s="215"/>
      <c r="T466" s="216"/>
      <c r="AT466" s="217" t="s">
        <v>173</v>
      </c>
      <c r="AU466" s="217" t="s">
        <v>82</v>
      </c>
      <c r="AV466" s="11" t="s">
        <v>80</v>
      </c>
      <c r="AW466" s="11" t="s">
        <v>36</v>
      </c>
      <c r="AX466" s="11" t="s">
        <v>72</v>
      </c>
      <c r="AY466" s="217" t="s">
        <v>162</v>
      </c>
    </row>
    <row r="467" spans="2:65" s="12" customFormat="1">
      <c r="B467" s="218"/>
      <c r="C467" s="219"/>
      <c r="D467" s="204" t="s">
        <v>173</v>
      </c>
      <c r="E467" s="220" t="s">
        <v>21</v>
      </c>
      <c r="F467" s="221" t="s">
        <v>243</v>
      </c>
      <c r="G467" s="219"/>
      <c r="H467" s="222">
        <v>11</v>
      </c>
      <c r="I467" s="223"/>
      <c r="J467" s="219"/>
      <c r="K467" s="219"/>
      <c r="L467" s="224"/>
      <c r="M467" s="225"/>
      <c r="N467" s="226"/>
      <c r="O467" s="226"/>
      <c r="P467" s="226"/>
      <c r="Q467" s="226"/>
      <c r="R467" s="226"/>
      <c r="S467" s="226"/>
      <c r="T467" s="227"/>
      <c r="AT467" s="228" t="s">
        <v>173</v>
      </c>
      <c r="AU467" s="228" t="s">
        <v>82</v>
      </c>
      <c r="AV467" s="12" t="s">
        <v>82</v>
      </c>
      <c r="AW467" s="12" t="s">
        <v>36</v>
      </c>
      <c r="AX467" s="12" t="s">
        <v>72</v>
      </c>
      <c r="AY467" s="228" t="s">
        <v>162</v>
      </c>
    </row>
    <row r="468" spans="2:65" s="13" customFormat="1">
      <c r="B468" s="229"/>
      <c r="C468" s="230"/>
      <c r="D468" s="231" t="s">
        <v>173</v>
      </c>
      <c r="E468" s="232" t="s">
        <v>21</v>
      </c>
      <c r="F468" s="233" t="s">
        <v>177</v>
      </c>
      <c r="G468" s="230"/>
      <c r="H468" s="234">
        <v>11</v>
      </c>
      <c r="I468" s="235"/>
      <c r="J468" s="230"/>
      <c r="K468" s="230"/>
      <c r="L468" s="236"/>
      <c r="M468" s="237"/>
      <c r="N468" s="238"/>
      <c r="O468" s="238"/>
      <c r="P468" s="238"/>
      <c r="Q468" s="238"/>
      <c r="R468" s="238"/>
      <c r="S468" s="238"/>
      <c r="T468" s="239"/>
      <c r="AT468" s="240" t="s">
        <v>173</v>
      </c>
      <c r="AU468" s="240" t="s">
        <v>82</v>
      </c>
      <c r="AV468" s="13" t="s">
        <v>169</v>
      </c>
      <c r="AW468" s="13" t="s">
        <v>36</v>
      </c>
      <c r="AX468" s="13" t="s">
        <v>80</v>
      </c>
      <c r="AY468" s="240" t="s">
        <v>162</v>
      </c>
    </row>
    <row r="469" spans="2:65" s="1" customFormat="1" ht="40.15" customHeight="1">
      <c r="B469" s="40"/>
      <c r="C469" s="192" t="s">
        <v>569</v>
      </c>
      <c r="D469" s="192" t="s">
        <v>164</v>
      </c>
      <c r="E469" s="193" t="s">
        <v>570</v>
      </c>
      <c r="F469" s="194" t="s">
        <v>571</v>
      </c>
      <c r="G469" s="195" t="s">
        <v>167</v>
      </c>
      <c r="H469" s="196">
        <v>115</v>
      </c>
      <c r="I469" s="197"/>
      <c r="J469" s="198">
        <f>ROUND(I469*H469,2)</f>
        <v>0</v>
      </c>
      <c r="K469" s="194" t="s">
        <v>168</v>
      </c>
      <c r="L469" s="60"/>
      <c r="M469" s="199" t="s">
        <v>21</v>
      </c>
      <c r="N469" s="200" t="s">
        <v>43</v>
      </c>
      <c r="O469" s="41"/>
      <c r="P469" s="201">
        <f>O469*H469</f>
        <v>0</v>
      </c>
      <c r="Q469" s="201">
        <v>0</v>
      </c>
      <c r="R469" s="201">
        <f>Q469*H469</f>
        <v>0</v>
      </c>
      <c r="S469" s="201">
        <v>2.85</v>
      </c>
      <c r="T469" s="202">
        <f>S469*H469</f>
        <v>327.75</v>
      </c>
      <c r="AR469" s="23" t="s">
        <v>169</v>
      </c>
      <c r="AT469" s="23" t="s">
        <v>164</v>
      </c>
      <c r="AU469" s="23" t="s">
        <v>82</v>
      </c>
      <c r="AY469" s="23" t="s">
        <v>162</v>
      </c>
      <c r="BE469" s="203">
        <f>IF(N469="základní",J469,0)</f>
        <v>0</v>
      </c>
      <c r="BF469" s="203">
        <f>IF(N469="snížená",J469,0)</f>
        <v>0</v>
      </c>
      <c r="BG469" s="203">
        <f>IF(N469="zákl. přenesená",J469,0)</f>
        <v>0</v>
      </c>
      <c r="BH469" s="203">
        <f>IF(N469="sníž. přenesená",J469,0)</f>
        <v>0</v>
      </c>
      <c r="BI469" s="203">
        <f>IF(N469="nulová",J469,0)</f>
        <v>0</v>
      </c>
      <c r="BJ469" s="23" t="s">
        <v>80</v>
      </c>
      <c r="BK469" s="203">
        <f>ROUND(I469*H469,2)</f>
        <v>0</v>
      </c>
      <c r="BL469" s="23" t="s">
        <v>169</v>
      </c>
      <c r="BM469" s="23" t="s">
        <v>752</v>
      </c>
    </row>
    <row r="470" spans="2:65" s="1" customFormat="1" ht="409.5">
      <c r="B470" s="40"/>
      <c r="C470" s="62"/>
      <c r="D470" s="204" t="s">
        <v>171</v>
      </c>
      <c r="E470" s="62"/>
      <c r="F470" s="205" t="s">
        <v>563</v>
      </c>
      <c r="G470" s="62"/>
      <c r="H470" s="62"/>
      <c r="I470" s="162"/>
      <c r="J470" s="62"/>
      <c r="K470" s="62"/>
      <c r="L470" s="60"/>
      <c r="M470" s="206"/>
      <c r="N470" s="41"/>
      <c r="O470" s="41"/>
      <c r="P470" s="41"/>
      <c r="Q470" s="41"/>
      <c r="R470" s="41"/>
      <c r="S470" s="41"/>
      <c r="T470" s="77"/>
      <c r="AT470" s="23" t="s">
        <v>171</v>
      </c>
      <c r="AU470" s="23" t="s">
        <v>82</v>
      </c>
    </row>
    <row r="471" spans="2:65" s="11" customFormat="1">
      <c r="B471" s="207"/>
      <c r="C471" s="208"/>
      <c r="D471" s="204" t="s">
        <v>173</v>
      </c>
      <c r="E471" s="209" t="s">
        <v>21</v>
      </c>
      <c r="F471" s="210" t="s">
        <v>654</v>
      </c>
      <c r="G471" s="208"/>
      <c r="H471" s="211" t="s">
        <v>21</v>
      </c>
      <c r="I471" s="212"/>
      <c r="J471" s="208"/>
      <c r="K471" s="208"/>
      <c r="L471" s="213"/>
      <c r="M471" s="214"/>
      <c r="N471" s="215"/>
      <c r="O471" s="215"/>
      <c r="P471" s="215"/>
      <c r="Q471" s="215"/>
      <c r="R471" s="215"/>
      <c r="S471" s="215"/>
      <c r="T471" s="216"/>
      <c r="AT471" s="217" t="s">
        <v>173</v>
      </c>
      <c r="AU471" s="217" t="s">
        <v>82</v>
      </c>
      <c r="AV471" s="11" t="s">
        <v>80</v>
      </c>
      <c r="AW471" s="11" t="s">
        <v>36</v>
      </c>
      <c r="AX471" s="11" t="s">
        <v>72</v>
      </c>
      <c r="AY471" s="217" t="s">
        <v>162</v>
      </c>
    </row>
    <row r="472" spans="2:65" s="11" customFormat="1">
      <c r="B472" s="207"/>
      <c r="C472" s="208"/>
      <c r="D472" s="204" t="s">
        <v>173</v>
      </c>
      <c r="E472" s="209" t="s">
        <v>21</v>
      </c>
      <c r="F472" s="210" t="s">
        <v>573</v>
      </c>
      <c r="G472" s="208"/>
      <c r="H472" s="211" t="s">
        <v>21</v>
      </c>
      <c r="I472" s="212"/>
      <c r="J472" s="208"/>
      <c r="K472" s="208"/>
      <c r="L472" s="213"/>
      <c r="M472" s="214"/>
      <c r="N472" s="215"/>
      <c r="O472" s="215"/>
      <c r="P472" s="215"/>
      <c r="Q472" s="215"/>
      <c r="R472" s="215"/>
      <c r="S472" s="215"/>
      <c r="T472" s="216"/>
      <c r="AT472" s="217" t="s">
        <v>173</v>
      </c>
      <c r="AU472" s="217" t="s">
        <v>82</v>
      </c>
      <c r="AV472" s="11" t="s">
        <v>80</v>
      </c>
      <c r="AW472" s="11" t="s">
        <v>36</v>
      </c>
      <c r="AX472" s="11" t="s">
        <v>72</v>
      </c>
      <c r="AY472" s="217" t="s">
        <v>162</v>
      </c>
    </row>
    <row r="473" spans="2:65" s="12" customFormat="1">
      <c r="B473" s="218"/>
      <c r="C473" s="219"/>
      <c r="D473" s="204" t="s">
        <v>173</v>
      </c>
      <c r="E473" s="220" t="s">
        <v>21</v>
      </c>
      <c r="F473" s="221" t="s">
        <v>753</v>
      </c>
      <c r="G473" s="219"/>
      <c r="H473" s="222">
        <v>82</v>
      </c>
      <c r="I473" s="223"/>
      <c r="J473" s="219"/>
      <c r="K473" s="219"/>
      <c r="L473" s="224"/>
      <c r="M473" s="225"/>
      <c r="N473" s="226"/>
      <c r="O473" s="226"/>
      <c r="P473" s="226"/>
      <c r="Q473" s="226"/>
      <c r="R473" s="226"/>
      <c r="S473" s="226"/>
      <c r="T473" s="227"/>
      <c r="AT473" s="228" t="s">
        <v>173</v>
      </c>
      <c r="AU473" s="228" t="s">
        <v>82</v>
      </c>
      <c r="AV473" s="12" t="s">
        <v>82</v>
      </c>
      <c r="AW473" s="12" t="s">
        <v>36</v>
      </c>
      <c r="AX473" s="12" t="s">
        <v>72</v>
      </c>
      <c r="AY473" s="228" t="s">
        <v>162</v>
      </c>
    </row>
    <row r="474" spans="2:65" s="11" customFormat="1">
      <c r="B474" s="207"/>
      <c r="C474" s="208"/>
      <c r="D474" s="204" t="s">
        <v>173</v>
      </c>
      <c r="E474" s="209" t="s">
        <v>21</v>
      </c>
      <c r="F474" s="210" t="s">
        <v>575</v>
      </c>
      <c r="G474" s="208"/>
      <c r="H474" s="211" t="s">
        <v>21</v>
      </c>
      <c r="I474" s="212"/>
      <c r="J474" s="208"/>
      <c r="K474" s="208"/>
      <c r="L474" s="213"/>
      <c r="M474" s="214"/>
      <c r="N474" s="215"/>
      <c r="O474" s="215"/>
      <c r="P474" s="215"/>
      <c r="Q474" s="215"/>
      <c r="R474" s="215"/>
      <c r="S474" s="215"/>
      <c r="T474" s="216"/>
      <c r="AT474" s="217" t="s">
        <v>173</v>
      </c>
      <c r="AU474" s="217" t="s">
        <v>82</v>
      </c>
      <c r="AV474" s="11" t="s">
        <v>80</v>
      </c>
      <c r="AW474" s="11" t="s">
        <v>36</v>
      </c>
      <c r="AX474" s="11" t="s">
        <v>72</v>
      </c>
      <c r="AY474" s="217" t="s">
        <v>162</v>
      </c>
    </row>
    <row r="475" spans="2:65" s="12" customFormat="1">
      <c r="B475" s="218"/>
      <c r="C475" s="219"/>
      <c r="D475" s="204" t="s">
        <v>173</v>
      </c>
      <c r="E475" s="220" t="s">
        <v>21</v>
      </c>
      <c r="F475" s="221" t="s">
        <v>379</v>
      </c>
      <c r="G475" s="219"/>
      <c r="H475" s="222">
        <v>33</v>
      </c>
      <c r="I475" s="223"/>
      <c r="J475" s="219"/>
      <c r="K475" s="219"/>
      <c r="L475" s="224"/>
      <c r="M475" s="225"/>
      <c r="N475" s="226"/>
      <c r="O475" s="226"/>
      <c r="P475" s="226"/>
      <c r="Q475" s="226"/>
      <c r="R475" s="226"/>
      <c r="S475" s="226"/>
      <c r="T475" s="227"/>
      <c r="AT475" s="228" t="s">
        <v>173</v>
      </c>
      <c r="AU475" s="228" t="s">
        <v>82</v>
      </c>
      <c r="AV475" s="12" t="s">
        <v>82</v>
      </c>
      <c r="AW475" s="12" t="s">
        <v>36</v>
      </c>
      <c r="AX475" s="12" t="s">
        <v>72</v>
      </c>
      <c r="AY475" s="228" t="s">
        <v>162</v>
      </c>
    </row>
    <row r="476" spans="2:65" s="13" customFormat="1">
      <c r="B476" s="229"/>
      <c r="C476" s="230"/>
      <c r="D476" s="204" t="s">
        <v>173</v>
      </c>
      <c r="E476" s="252" t="s">
        <v>21</v>
      </c>
      <c r="F476" s="253" t="s">
        <v>177</v>
      </c>
      <c r="G476" s="230"/>
      <c r="H476" s="254">
        <v>115</v>
      </c>
      <c r="I476" s="235"/>
      <c r="J476" s="230"/>
      <c r="K476" s="230"/>
      <c r="L476" s="236"/>
      <c r="M476" s="237"/>
      <c r="N476" s="238"/>
      <c r="O476" s="238"/>
      <c r="P476" s="238"/>
      <c r="Q476" s="238"/>
      <c r="R476" s="238"/>
      <c r="S476" s="238"/>
      <c r="T476" s="239"/>
      <c r="AT476" s="240" t="s">
        <v>173</v>
      </c>
      <c r="AU476" s="240" t="s">
        <v>82</v>
      </c>
      <c r="AV476" s="13" t="s">
        <v>169</v>
      </c>
      <c r="AW476" s="13" t="s">
        <v>36</v>
      </c>
      <c r="AX476" s="13" t="s">
        <v>80</v>
      </c>
      <c r="AY476" s="240" t="s">
        <v>162</v>
      </c>
    </row>
    <row r="477" spans="2:65" s="10" customFormat="1" ht="29.85" customHeight="1">
      <c r="B477" s="175"/>
      <c r="C477" s="176"/>
      <c r="D477" s="189" t="s">
        <v>71</v>
      </c>
      <c r="E477" s="190" t="s">
        <v>576</v>
      </c>
      <c r="F477" s="190" t="s">
        <v>577</v>
      </c>
      <c r="G477" s="176"/>
      <c r="H477" s="176"/>
      <c r="I477" s="179"/>
      <c r="J477" s="191">
        <f>BK477</f>
        <v>0</v>
      </c>
      <c r="K477" s="176"/>
      <c r="L477" s="181"/>
      <c r="M477" s="182"/>
      <c r="N477" s="183"/>
      <c r="O477" s="183"/>
      <c r="P477" s="184">
        <f>SUM(P478:P513)</f>
        <v>0</v>
      </c>
      <c r="Q477" s="183"/>
      <c r="R477" s="184">
        <f>SUM(R478:R513)</f>
        <v>0</v>
      </c>
      <c r="S477" s="183"/>
      <c r="T477" s="185">
        <f>SUM(T478:T513)</f>
        <v>0</v>
      </c>
      <c r="AR477" s="186" t="s">
        <v>80</v>
      </c>
      <c r="AT477" s="187" t="s">
        <v>71</v>
      </c>
      <c r="AU477" s="187" t="s">
        <v>80</v>
      </c>
      <c r="AY477" s="186" t="s">
        <v>162</v>
      </c>
      <c r="BK477" s="188">
        <f>SUM(BK478:BK513)</f>
        <v>0</v>
      </c>
    </row>
    <row r="478" spans="2:65" s="1" customFormat="1" ht="20.45" customHeight="1">
      <c r="B478" s="40"/>
      <c r="C478" s="192" t="s">
        <v>578</v>
      </c>
      <c r="D478" s="192" t="s">
        <v>164</v>
      </c>
      <c r="E478" s="193" t="s">
        <v>579</v>
      </c>
      <c r="F478" s="194" t="s">
        <v>580</v>
      </c>
      <c r="G478" s="195" t="s">
        <v>357</v>
      </c>
      <c r="H478" s="196">
        <v>73.195999999999998</v>
      </c>
      <c r="I478" s="197"/>
      <c r="J478" s="198">
        <f>ROUND(I478*H478,2)</f>
        <v>0</v>
      </c>
      <c r="K478" s="194" t="s">
        <v>168</v>
      </c>
      <c r="L478" s="60"/>
      <c r="M478" s="199" t="s">
        <v>21</v>
      </c>
      <c r="N478" s="200" t="s">
        <v>43</v>
      </c>
      <c r="O478" s="41"/>
      <c r="P478" s="201">
        <f>O478*H478</f>
        <v>0</v>
      </c>
      <c r="Q478" s="201">
        <v>0</v>
      </c>
      <c r="R478" s="201">
        <f>Q478*H478</f>
        <v>0</v>
      </c>
      <c r="S478" s="201">
        <v>0</v>
      </c>
      <c r="T478" s="202">
        <f>S478*H478</f>
        <v>0</v>
      </c>
      <c r="AR478" s="23" t="s">
        <v>169</v>
      </c>
      <c r="AT478" s="23" t="s">
        <v>164</v>
      </c>
      <c r="AU478" s="23" t="s">
        <v>82</v>
      </c>
      <c r="AY478" s="23" t="s">
        <v>162</v>
      </c>
      <c r="BE478" s="203">
        <f>IF(N478="základní",J478,0)</f>
        <v>0</v>
      </c>
      <c r="BF478" s="203">
        <f>IF(N478="snížená",J478,0)</f>
        <v>0</v>
      </c>
      <c r="BG478" s="203">
        <f>IF(N478="zákl. přenesená",J478,0)</f>
        <v>0</v>
      </c>
      <c r="BH478" s="203">
        <f>IF(N478="sníž. přenesená",J478,0)</f>
        <v>0</v>
      </c>
      <c r="BI478" s="203">
        <f>IF(N478="nulová",J478,0)</f>
        <v>0</v>
      </c>
      <c r="BJ478" s="23" t="s">
        <v>80</v>
      </c>
      <c r="BK478" s="203">
        <f>ROUND(I478*H478,2)</f>
        <v>0</v>
      </c>
      <c r="BL478" s="23" t="s">
        <v>169</v>
      </c>
      <c r="BM478" s="23" t="s">
        <v>754</v>
      </c>
    </row>
    <row r="479" spans="2:65" s="1" customFormat="1" ht="81">
      <c r="B479" s="40"/>
      <c r="C479" s="62"/>
      <c r="D479" s="204" t="s">
        <v>171</v>
      </c>
      <c r="E479" s="62"/>
      <c r="F479" s="205" t="s">
        <v>582</v>
      </c>
      <c r="G479" s="62"/>
      <c r="H479" s="62"/>
      <c r="I479" s="162"/>
      <c r="J479" s="62"/>
      <c r="K479" s="62"/>
      <c r="L479" s="60"/>
      <c r="M479" s="206"/>
      <c r="N479" s="41"/>
      <c r="O479" s="41"/>
      <c r="P479" s="41"/>
      <c r="Q479" s="41"/>
      <c r="R479" s="41"/>
      <c r="S479" s="41"/>
      <c r="T479" s="77"/>
      <c r="AT479" s="23" t="s">
        <v>171</v>
      </c>
      <c r="AU479" s="23" t="s">
        <v>82</v>
      </c>
    </row>
    <row r="480" spans="2:65" s="11" customFormat="1">
      <c r="B480" s="207"/>
      <c r="C480" s="208"/>
      <c r="D480" s="204" t="s">
        <v>173</v>
      </c>
      <c r="E480" s="209" t="s">
        <v>21</v>
      </c>
      <c r="F480" s="210" t="s">
        <v>654</v>
      </c>
      <c r="G480" s="208"/>
      <c r="H480" s="211" t="s">
        <v>21</v>
      </c>
      <c r="I480" s="212"/>
      <c r="J480" s="208"/>
      <c r="K480" s="208"/>
      <c r="L480" s="213"/>
      <c r="M480" s="214"/>
      <c r="N480" s="215"/>
      <c r="O480" s="215"/>
      <c r="P480" s="215"/>
      <c r="Q480" s="215"/>
      <c r="R480" s="215"/>
      <c r="S480" s="215"/>
      <c r="T480" s="216"/>
      <c r="AT480" s="217" t="s">
        <v>173</v>
      </c>
      <c r="AU480" s="217" t="s">
        <v>82</v>
      </c>
      <c r="AV480" s="11" t="s">
        <v>80</v>
      </c>
      <c r="AW480" s="11" t="s">
        <v>36</v>
      </c>
      <c r="AX480" s="11" t="s">
        <v>72</v>
      </c>
      <c r="AY480" s="217" t="s">
        <v>162</v>
      </c>
    </row>
    <row r="481" spans="2:65" s="11" customFormat="1">
      <c r="B481" s="207"/>
      <c r="C481" s="208"/>
      <c r="D481" s="204" t="s">
        <v>173</v>
      </c>
      <c r="E481" s="209" t="s">
        <v>21</v>
      </c>
      <c r="F481" s="210" t="s">
        <v>583</v>
      </c>
      <c r="G481" s="208"/>
      <c r="H481" s="211" t="s">
        <v>21</v>
      </c>
      <c r="I481" s="212"/>
      <c r="J481" s="208"/>
      <c r="K481" s="208"/>
      <c r="L481" s="213"/>
      <c r="M481" s="214"/>
      <c r="N481" s="215"/>
      <c r="O481" s="215"/>
      <c r="P481" s="215"/>
      <c r="Q481" s="215"/>
      <c r="R481" s="215"/>
      <c r="S481" s="215"/>
      <c r="T481" s="216"/>
      <c r="AT481" s="217" t="s">
        <v>173</v>
      </c>
      <c r="AU481" s="217" t="s">
        <v>82</v>
      </c>
      <c r="AV481" s="11" t="s">
        <v>80</v>
      </c>
      <c r="AW481" s="11" t="s">
        <v>36</v>
      </c>
      <c r="AX481" s="11" t="s">
        <v>72</v>
      </c>
      <c r="AY481" s="217" t="s">
        <v>162</v>
      </c>
    </row>
    <row r="482" spans="2:65" s="12" customFormat="1">
      <c r="B482" s="218"/>
      <c r="C482" s="219"/>
      <c r="D482" s="204" t="s">
        <v>173</v>
      </c>
      <c r="E482" s="220" t="s">
        <v>21</v>
      </c>
      <c r="F482" s="221" t="s">
        <v>755</v>
      </c>
      <c r="G482" s="219"/>
      <c r="H482" s="222">
        <v>73.195999999999998</v>
      </c>
      <c r="I482" s="223"/>
      <c r="J482" s="219"/>
      <c r="K482" s="219"/>
      <c r="L482" s="224"/>
      <c r="M482" s="225"/>
      <c r="N482" s="226"/>
      <c r="O482" s="226"/>
      <c r="P482" s="226"/>
      <c r="Q482" s="226"/>
      <c r="R482" s="226"/>
      <c r="S482" s="226"/>
      <c r="T482" s="227"/>
      <c r="AT482" s="228" t="s">
        <v>173</v>
      </c>
      <c r="AU482" s="228" t="s">
        <v>82</v>
      </c>
      <c r="AV482" s="12" t="s">
        <v>82</v>
      </c>
      <c r="AW482" s="12" t="s">
        <v>36</v>
      </c>
      <c r="AX482" s="12" t="s">
        <v>72</v>
      </c>
      <c r="AY482" s="228" t="s">
        <v>162</v>
      </c>
    </row>
    <row r="483" spans="2:65" s="13" customFormat="1">
      <c r="B483" s="229"/>
      <c r="C483" s="230"/>
      <c r="D483" s="231" t="s">
        <v>173</v>
      </c>
      <c r="E483" s="232" t="s">
        <v>21</v>
      </c>
      <c r="F483" s="233" t="s">
        <v>177</v>
      </c>
      <c r="G483" s="230"/>
      <c r="H483" s="234">
        <v>73.195999999999998</v>
      </c>
      <c r="I483" s="235"/>
      <c r="J483" s="230"/>
      <c r="K483" s="230"/>
      <c r="L483" s="236"/>
      <c r="M483" s="237"/>
      <c r="N483" s="238"/>
      <c r="O483" s="238"/>
      <c r="P483" s="238"/>
      <c r="Q483" s="238"/>
      <c r="R483" s="238"/>
      <c r="S483" s="238"/>
      <c r="T483" s="239"/>
      <c r="AT483" s="240" t="s">
        <v>173</v>
      </c>
      <c r="AU483" s="240" t="s">
        <v>82</v>
      </c>
      <c r="AV483" s="13" t="s">
        <v>169</v>
      </c>
      <c r="AW483" s="13" t="s">
        <v>36</v>
      </c>
      <c r="AX483" s="13" t="s">
        <v>80</v>
      </c>
      <c r="AY483" s="240" t="s">
        <v>162</v>
      </c>
    </row>
    <row r="484" spans="2:65" s="1" customFormat="1" ht="28.9" customHeight="1">
      <c r="B484" s="40"/>
      <c r="C484" s="192" t="s">
        <v>585</v>
      </c>
      <c r="D484" s="192" t="s">
        <v>164</v>
      </c>
      <c r="E484" s="193" t="s">
        <v>586</v>
      </c>
      <c r="F484" s="194" t="s">
        <v>587</v>
      </c>
      <c r="G484" s="195" t="s">
        <v>357</v>
      </c>
      <c r="H484" s="196">
        <v>327.75</v>
      </c>
      <c r="I484" s="197"/>
      <c r="J484" s="198">
        <f>ROUND(I484*H484,2)</f>
        <v>0</v>
      </c>
      <c r="K484" s="194" t="s">
        <v>168</v>
      </c>
      <c r="L484" s="60"/>
      <c r="M484" s="199" t="s">
        <v>21</v>
      </c>
      <c r="N484" s="200" t="s">
        <v>43</v>
      </c>
      <c r="O484" s="41"/>
      <c r="P484" s="201">
        <f>O484*H484</f>
        <v>0</v>
      </c>
      <c r="Q484" s="201">
        <v>0</v>
      </c>
      <c r="R484" s="201">
        <f>Q484*H484</f>
        <v>0</v>
      </c>
      <c r="S484" s="201">
        <v>0</v>
      </c>
      <c r="T484" s="202">
        <f>S484*H484</f>
        <v>0</v>
      </c>
      <c r="AR484" s="23" t="s">
        <v>169</v>
      </c>
      <c r="AT484" s="23" t="s">
        <v>164</v>
      </c>
      <c r="AU484" s="23" t="s">
        <v>82</v>
      </c>
      <c r="AY484" s="23" t="s">
        <v>162</v>
      </c>
      <c r="BE484" s="203">
        <f>IF(N484="základní",J484,0)</f>
        <v>0</v>
      </c>
      <c r="BF484" s="203">
        <f>IF(N484="snížená",J484,0)</f>
        <v>0</v>
      </c>
      <c r="BG484" s="203">
        <f>IF(N484="zákl. přenesená",J484,0)</f>
        <v>0</v>
      </c>
      <c r="BH484" s="203">
        <f>IF(N484="sníž. přenesená",J484,0)</f>
        <v>0</v>
      </c>
      <c r="BI484" s="203">
        <f>IF(N484="nulová",J484,0)</f>
        <v>0</v>
      </c>
      <c r="BJ484" s="23" t="s">
        <v>80</v>
      </c>
      <c r="BK484" s="203">
        <f>ROUND(I484*H484,2)</f>
        <v>0</v>
      </c>
      <c r="BL484" s="23" t="s">
        <v>169</v>
      </c>
      <c r="BM484" s="23" t="s">
        <v>756</v>
      </c>
    </row>
    <row r="485" spans="2:65" s="1" customFormat="1" ht="81">
      <c r="B485" s="40"/>
      <c r="C485" s="62"/>
      <c r="D485" s="204" t="s">
        <v>171</v>
      </c>
      <c r="E485" s="62"/>
      <c r="F485" s="205" t="s">
        <v>582</v>
      </c>
      <c r="G485" s="62"/>
      <c r="H485" s="62"/>
      <c r="I485" s="162"/>
      <c r="J485" s="62"/>
      <c r="K485" s="62"/>
      <c r="L485" s="60"/>
      <c r="M485" s="206"/>
      <c r="N485" s="41"/>
      <c r="O485" s="41"/>
      <c r="P485" s="41"/>
      <c r="Q485" s="41"/>
      <c r="R485" s="41"/>
      <c r="S485" s="41"/>
      <c r="T485" s="77"/>
      <c r="AT485" s="23" t="s">
        <v>171</v>
      </c>
      <c r="AU485" s="23" t="s">
        <v>82</v>
      </c>
    </row>
    <row r="486" spans="2:65" s="11" customFormat="1">
      <c r="B486" s="207"/>
      <c r="C486" s="208"/>
      <c r="D486" s="204" t="s">
        <v>173</v>
      </c>
      <c r="E486" s="209" t="s">
        <v>21</v>
      </c>
      <c r="F486" s="210" t="s">
        <v>654</v>
      </c>
      <c r="G486" s="208"/>
      <c r="H486" s="211" t="s">
        <v>21</v>
      </c>
      <c r="I486" s="212"/>
      <c r="J486" s="208"/>
      <c r="K486" s="208"/>
      <c r="L486" s="213"/>
      <c r="M486" s="214"/>
      <c r="N486" s="215"/>
      <c r="O486" s="215"/>
      <c r="P486" s="215"/>
      <c r="Q486" s="215"/>
      <c r="R486" s="215"/>
      <c r="S486" s="215"/>
      <c r="T486" s="216"/>
      <c r="AT486" s="217" t="s">
        <v>173</v>
      </c>
      <c r="AU486" s="217" t="s">
        <v>82</v>
      </c>
      <c r="AV486" s="11" t="s">
        <v>80</v>
      </c>
      <c r="AW486" s="11" t="s">
        <v>36</v>
      </c>
      <c r="AX486" s="11" t="s">
        <v>72</v>
      </c>
      <c r="AY486" s="217" t="s">
        <v>162</v>
      </c>
    </row>
    <row r="487" spans="2:65" s="11" customFormat="1">
      <c r="B487" s="207"/>
      <c r="C487" s="208"/>
      <c r="D487" s="204" t="s">
        <v>173</v>
      </c>
      <c r="E487" s="209" t="s">
        <v>21</v>
      </c>
      <c r="F487" s="210" t="s">
        <v>589</v>
      </c>
      <c r="G487" s="208"/>
      <c r="H487" s="211" t="s">
        <v>21</v>
      </c>
      <c r="I487" s="212"/>
      <c r="J487" s="208"/>
      <c r="K487" s="208"/>
      <c r="L487" s="213"/>
      <c r="M487" s="214"/>
      <c r="N487" s="215"/>
      <c r="O487" s="215"/>
      <c r="P487" s="215"/>
      <c r="Q487" s="215"/>
      <c r="R487" s="215"/>
      <c r="S487" s="215"/>
      <c r="T487" s="216"/>
      <c r="AT487" s="217" t="s">
        <v>173</v>
      </c>
      <c r="AU487" s="217" t="s">
        <v>82</v>
      </c>
      <c r="AV487" s="11" t="s">
        <v>80</v>
      </c>
      <c r="AW487" s="11" t="s">
        <v>36</v>
      </c>
      <c r="AX487" s="11" t="s">
        <v>72</v>
      </c>
      <c r="AY487" s="217" t="s">
        <v>162</v>
      </c>
    </row>
    <row r="488" spans="2:65" s="12" customFormat="1">
      <c r="B488" s="218"/>
      <c r="C488" s="219"/>
      <c r="D488" s="204" t="s">
        <v>173</v>
      </c>
      <c r="E488" s="220" t="s">
        <v>21</v>
      </c>
      <c r="F488" s="221" t="s">
        <v>757</v>
      </c>
      <c r="G488" s="219"/>
      <c r="H488" s="222">
        <v>327.75</v>
      </c>
      <c r="I488" s="223"/>
      <c r="J488" s="219"/>
      <c r="K488" s="219"/>
      <c r="L488" s="224"/>
      <c r="M488" s="225"/>
      <c r="N488" s="226"/>
      <c r="O488" s="226"/>
      <c r="P488" s="226"/>
      <c r="Q488" s="226"/>
      <c r="R488" s="226"/>
      <c r="S488" s="226"/>
      <c r="T488" s="227"/>
      <c r="AT488" s="228" t="s">
        <v>173</v>
      </c>
      <c r="AU488" s="228" t="s">
        <v>82</v>
      </c>
      <c r="AV488" s="12" t="s">
        <v>82</v>
      </c>
      <c r="AW488" s="12" t="s">
        <v>36</v>
      </c>
      <c r="AX488" s="12" t="s">
        <v>72</v>
      </c>
      <c r="AY488" s="228" t="s">
        <v>162</v>
      </c>
    </row>
    <row r="489" spans="2:65" s="13" customFormat="1">
      <c r="B489" s="229"/>
      <c r="C489" s="230"/>
      <c r="D489" s="231" t="s">
        <v>173</v>
      </c>
      <c r="E489" s="232" t="s">
        <v>21</v>
      </c>
      <c r="F489" s="233" t="s">
        <v>177</v>
      </c>
      <c r="G489" s="230"/>
      <c r="H489" s="234">
        <v>327.75</v>
      </c>
      <c r="I489" s="235"/>
      <c r="J489" s="230"/>
      <c r="K489" s="230"/>
      <c r="L489" s="236"/>
      <c r="M489" s="237"/>
      <c r="N489" s="238"/>
      <c r="O489" s="238"/>
      <c r="P489" s="238"/>
      <c r="Q489" s="238"/>
      <c r="R489" s="238"/>
      <c r="S489" s="238"/>
      <c r="T489" s="239"/>
      <c r="AT489" s="240" t="s">
        <v>173</v>
      </c>
      <c r="AU489" s="240" t="s">
        <v>82</v>
      </c>
      <c r="AV489" s="13" t="s">
        <v>169</v>
      </c>
      <c r="AW489" s="13" t="s">
        <v>36</v>
      </c>
      <c r="AX489" s="13" t="s">
        <v>80</v>
      </c>
      <c r="AY489" s="240" t="s">
        <v>162</v>
      </c>
    </row>
    <row r="490" spans="2:65" s="1" customFormat="1" ht="40.15" customHeight="1">
      <c r="B490" s="40"/>
      <c r="C490" s="192" t="s">
        <v>591</v>
      </c>
      <c r="D490" s="192" t="s">
        <v>164</v>
      </c>
      <c r="E490" s="193" t="s">
        <v>592</v>
      </c>
      <c r="F490" s="194" t="s">
        <v>593</v>
      </c>
      <c r="G490" s="195" t="s">
        <v>357</v>
      </c>
      <c r="H490" s="196">
        <v>327.75</v>
      </c>
      <c r="I490" s="197"/>
      <c r="J490" s="198">
        <f>ROUND(I490*H490,2)</f>
        <v>0</v>
      </c>
      <c r="K490" s="194" t="s">
        <v>168</v>
      </c>
      <c r="L490" s="60"/>
      <c r="M490" s="199" t="s">
        <v>21</v>
      </c>
      <c r="N490" s="200" t="s">
        <v>43</v>
      </c>
      <c r="O490" s="41"/>
      <c r="P490" s="201">
        <f>O490*H490</f>
        <v>0</v>
      </c>
      <c r="Q490" s="201">
        <v>0</v>
      </c>
      <c r="R490" s="201">
        <f>Q490*H490</f>
        <v>0</v>
      </c>
      <c r="S490" s="201">
        <v>0</v>
      </c>
      <c r="T490" s="202">
        <f>S490*H490</f>
        <v>0</v>
      </c>
      <c r="AR490" s="23" t="s">
        <v>169</v>
      </c>
      <c r="AT490" s="23" t="s">
        <v>164</v>
      </c>
      <c r="AU490" s="23" t="s">
        <v>82</v>
      </c>
      <c r="AY490" s="23" t="s">
        <v>162</v>
      </c>
      <c r="BE490" s="203">
        <f>IF(N490="základní",J490,0)</f>
        <v>0</v>
      </c>
      <c r="BF490" s="203">
        <f>IF(N490="snížená",J490,0)</f>
        <v>0</v>
      </c>
      <c r="BG490" s="203">
        <f>IF(N490="zákl. přenesená",J490,0)</f>
        <v>0</v>
      </c>
      <c r="BH490" s="203">
        <f>IF(N490="sníž. přenesená",J490,0)</f>
        <v>0</v>
      </c>
      <c r="BI490" s="203">
        <f>IF(N490="nulová",J490,0)</f>
        <v>0</v>
      </c>
      <c r="BJ490" s="23" t="s">
        <v>80</v>
      </c>
      <c r="BK490" s="203">
        <f>ROUND(I490*H490,2)</f>
        <v>0</v>
      </c>
      <c r="BL490" s="23" t="s">
        <v>169</v>
      </c>
      <c r="BM490" s="23" t="s">
        <v>758</v>
      </c>
    </row>
    <row r="491" spans="2:65" s="1" customFormat="1" ht="94.5">
      <c r="B491" s="40"/>
      <c r="C491" s="62"/>
      <c r="D491" s="204" t="s">
        <v>171</v>
      </c>
      <c r="E491" s="62"/>
      <c r="F491" s="205" t="s">
        <v>595</v>
      </c>
      <c r="G491" s="62"/>
      <c r="H491" s="62"/>
      <c r="I491" s="162"/>
      <c r="J491" s="62"/>
      <c r="K491" s="62"/>
      <c r="L491" s="60"/>
      <c r="M491" s="206"/>
      <c r="N491" s="41"/>
      <c r="O491" s="41"/>
      <c r="P491" s="41"/>
      <c r="Q491" s="41"/>
      <c r="R491" s="41"/>
      <c r="S491" s="41"/>
      <c r="T491" s="77"/>
      <c r="AT491" s="23" t="s">
        <v>171</v>
      </c>
      <c r="AU491" s="23" t="s">
        <v>82</v>
      </c>
    </row>
    <row r="492" spans="2:65" s="11" customFormat="1">
      <c r="B492" s="207"/>
      <c r="C492" s="208"/>
      <c r="D492" s="204" t="s">
        <v>173</v>
      </c>
      <c r="E492" s="209" t="s">
        <v>21</v>
      </c>
      <c r="F492" s="210" t="s">
        <v>654</v>
      </c>
      <c r="G492" s="208"/>
      <c r="H492" s="211" t="s">
        <v>21</v>
      </c>
      <c r="I492" s="212"/>
      <c r="J492" s="208"/>
      <c r="K492" s="208"/>
      <c r="L492" s="213"/>
      <c r="M492" s="214"/>
      <c r="N492" s="215"/>
      <c r="O492" s="215"/>
      <c r="P492" s="215"/>
      <c r="Q492" s="215"/>
      <c r="R492" s="215"/>
      <c r="S492" s="215"/>
      <c r="T492" s="216"/>
      <c r="AT492" s="217" t="s">
        <v>173</v>
      </c>
      <c r="AU492" s="217" t="s">
        <v>82</v>
      </c>
      <c r="AV492" s="11" t="s">
        <v>80</v>
      </c>
      <c r="AW492" s="11" t="s">
        <v>36</v>
      </c>
      <c r="AX492" s="11" t="s">
        <v>72</v>
      </c>
      <c r="AY492" s="217" t="s">
        <v>162</v>
      </c>
    </row>
    <row r="493" spans="2:65" s="11" customFormat="1">
      <c r="B493" s="207"/>
      <c r="C493" s="208"/>
      <c r="D493" s="204" t="s">
        <v>173</v>
      </c>
      <c r="E493" s="209" t="s">
        <v>21</v>
      </c>
      <c r="F493" s="210" t="s">
        <v>596</v>
      </c>
      <c r="G493" s="208"/>
      <c r="H493" s="211" t="s">
        <v>21</v>
      </c>
      <c r="I493" s="212"/>
      <c r="J493" s="208"/>
      <c r="K493" s="208"/>
      <c r="L493" s="213"/>
      <c r="M493" s="214"/>
      <c r="N493" s="215"/>
      <c r="O493" s="215"/>
      <c r="P493" s="215"/>
      <c r="Q493" s="215"/>
      <c r="R493" s="215"/>
      <c r="S493" s="215"/>
      <c r="T493" s="216"/>
      <c r="AT493" s="217" t="s">
        <v>173</v>
      </c>
      <c r="AU493" s="217" t="s">
        <v>82</v>
      </c>
      <c r="AV493" s="11" t="s">
        <v>80</v>
      </c>
      <c r="AW493" s="11" t="s">
        <v>36</v>
      </c>
      <c r="AX493" s="11" t="s">
        <v>72</v>
      </c>
      <c r="AY493" s="217" t="s">
        <v>162</v>
      </c>
    </row>
    <row r="494" spans="2:65" s="12" customFormat="1">
      <c r="B494" s="218"/>
      <c r="C494" s="219"/>
      <c r="D494" s="204" t="s">
        <v>173</v>
      </c>
      <c r="E494" s="220" t="s">
        <v>21</v>
      </c>
      <c r="F494" s="221" t="s">
        <v>757</v>
      </c>
      <c r="G494" s="219"/>
      <c r="H494" s="222">
        <v>327.75</v>
      </c>
      <c r="I494" s="223"/>
      <c r="J494" s="219"/>
      <c r="K494" s="219"/>
      <c r="L494" s="224"/>
      <c r="M494" s="225"/>
      <c r="N494" s="226"/>
      <c r="O494" s="226"/>
      <c r="P494" s="226"/>
      <c r="Q494" s="226"/>
      <c r="R494" s="226"/>
      <c r="S494" s="226"/>
      <c r="T494" s="227"/>
      <c r="AT494" s="228" t="s">
        <v>173</v>
      </c>
      <c r="AU494" s="228" t="s">
        <v>82</v>
      </c>
      <c r="AV494" s="12" t="s">
        <v>82</v>
      </c>
      <c r="AW494" s="12" t="s">
        <v>36</v>
      </c>
      <c r="AX494" s="12" t="s">
        <v>72</v>
      </c>
      <c r="AY494" s="228" t="s">
        <v>162</v>
      </c>
    </row>
    <row r="495" spans="2:65" s="13" customFormat="1">
      <c r="B495" s="229"/>
      <c r="C495" s="230"/>
      <c r="D495" s="231" t="s">
        <v>173</v>
      </c>
      <c r="E495" s="232" t="s">
        <v>21</v>
      </c>
      <c r="F495" s="233" t="s">
        <v>177</v>
      </c>
      <c r="G495" s="230"/>
      <c r="H495" s="234">
        <v>327.75</v>
      </c>
      <c r="I495" s="235"/>
      <c r="J495" s="230"/>
      <c r="K495" s="230"/>
      <c r="L495" s="236"/>
      <c r="M495" s="237"/>
      <c r="N495" s="238"/>
      <c r="O495" s="238"/>
      <c r="P495" s="238"/>
      <c r="Q495" s="238"/>
      <c r="R495" s="238"/>
      <c r="S495" s="238"/>
      <c r="T495" s="239"/>
      <c r="AT495" s="240" t="s">
        <v>173</v>
      </c>
      <c r="AU495" s="240" t="s">
        <v>82</v>
      </c>
      <c r="AV495" s="13" t="s">
        <v>169</v>
      </c>
      <c r="AW495" s="13" t="s">
        <v>36</v>
      </c>
      <c r="AX495" s="13" t="s">
        <v>80</v>
      </c>
      <c r="AY495" s="240" t="s">
        <v>162</v>
      </c>
    </row>
    <row r="496" spans="2:65" s="1" customFormat="1" ht="28.9" customHeight="1">
      <c r="B496" s="40"/>
      <c r="C496" s="192" t="s">
        <v>597</v>
      </c>
      <c r="D496" s="192" t="s">
        <v>164</v>
      </c>
      <c r="E496" s="193" t="s">
        <v>598</v>
      </c>
      <c r="F496" s="194" t="s">
        <v>599</v>
      </c>
      <c r="G496" s="195" t="s">
        <v>357</v>
      </c>
      <c r="H496" s="196">
        <v>400.94600000000003</v>
      </c>
      <c r="I496" s="197"/>
      <c r="J496" s="198">
        <f>ROUND(I496*H496,2)</f>
        <v>0</v>
      </c>
      <c r="K496" s="194" t="s">
        <v>168</v>
      </c>
      <c r="L496" s="60"/>
      <c r="M496" s="199" t="s">
        <v>21</v>
      </c>
      <c r="N496" s="200" t="s">
        <v>43</v>
      </c>
      <c r="O496" s="41"/>
      <c r="P496" s="201">
        <f>O496*H496</f>
        <v>0</v>
      </c>
      <c r="Q496" s="201">
        <v>0</v>
      </c>
      <c r="R496" s="201">
        <f>Q496*H496</f>
        <v>0</v>
      </c>
      <c r="S496" s="201">
        <v>0</v>
      </c>
      <c r="T496" s="202">
        <f>S496*H496</f>
        <v>0</v>
      </c>
      <c r="AR496" s="23" t="s">
        <v>169</v>
      </c>
      <c r="AT496" s="23" t="s">
        <v>164</v>
      </c>
      <c r="AU496" s="23" t="s">
        <v>82</v>
      </c>
      <c r="AY496" s="23" t="s">
        <v>162</v>
      </c>
      <c r="BE496" s="203">
        <f>IF(N496="základní",J496,0)</f>
        <v>0</v>
      </c>
      <c r="BF496" s="203">
        <f>IF(N496="snížená",J496,0)</f>
        <v>0</v>
      </c>
      <c r="BG496" s="203">
        <f>IF(N496="zákl. přenesená",J496,0)</f>
        <v>0</v>
      </c>
      <c r="BH496" s="203">
        <f>IF(N496="sníž. přenesená",J496,0)</f>
        <v>0</v>
      </c>
      <c r="BI496" s="203">
        <f>IF(N496="nulová",J496,0)</f>
        <v>0</v>
      </c>
      <c r="BJ496" s="23" t="s">
        <v>80</v>
      </c>
      <c r="BK496" s="203">
        <f>ROUND(I496*H496,2)</f>
        <v>0</v>
      </c>
      <c r="BL496" s="23" t="s">
        <v>169</v>
      </c>
      <c r="BM496" s="23" t="s">
        <v>759</v>
      </c>
    </row>
    <row r="497" spans="2:65" s="1" customFormat="1" ht="256.5">
      <c r="B497" s="40"/>
      <c r="C497" s="62"/>
      <c r="D497" s="204" t="s">
        <v>171</v>
      </c>
      <c r="E497" s="62"/>
      <c r="F497" s="205" t="s">
        <v>601</v>
      </c>
      <c r="G497" s="62"/>
      <c r="H497" s="62"/>
      <c r="I497" s="162"/>
      <c r="J497" s="62"/>
      <c r="K497" s="62"/>
      <c r="L497" s="60"/>
      <c r="M497" s="206"/>
      <c r="N497" s="41"/>
      <c r="O497" s="41"/>
      <c r="P497" s="41"/>
      <c r="Q497" s="41"/>
      <c r="R497" s="41"/>
      <c r="S497" s="41"/>
      <c r="T497" s="77"/>
      <c r="AT497" s="23" t="s">
        <v>171</v>
      </c>
      <c r="AU497" s="23" t="s">
        <v>82</v>
      </c>
    </row>
    <row r="498" spans="2:65" s="11" customFormat="1">
      <c r="B498" s="207"/>
      <c r="C498" s="208"/>
      <c r="D498" s="204" t="s">
        <v>173</v>
      </c>
      <c r="E498" s="209" t="s">
        <v>21</v>
      </c>
      <c r="F498" s="210" t="s">
        <v>654</v>
      </c>
      <c r="G498" s="208"/>
      <c r="H498" s="211" t="s">
        <v>21</v>
      </c>
      <c r="I498" s="212"/>
      <c r="J498" s="208"/>
      <c r="K498" s="208"/>
      <c r="L498" s="213"/>
      <c r="M498" s="214"/>
      <c r="N498" s="215"/>
      <c r="O498" s="215"/>
      <c r="P498" s="215"/>
      <c r="Q498" s="215"/>
      <c r="R498" s="215"/>
      <c r="S498" s="215"/>
      <c r="T498" s="216"/>
      <c r="AT498" s="217" t="s">
        <v>173</v>
      </c>
      <c r="AU498" s="217" t="s">
        <v>82</v>
      </c>
      <c r="AV498" s="11" t="s">
        <v>80</v>
      </c>
      <c r="AW498" s="11" t="s">
        <v>36</v>
      </c>
      <c r="AX498" s="11" t="s">
        <v>72</v>
      </c>
      <c r="AY498" s="217" t="s">
        <v>162</v>
      </c>
    </row>
    <row r="499" spans="2:65" s="11" customFormat="1">
      <c r="B499" s="207"/>
      <c r="C499" s="208"/>
      <c r="D499" s="204" t="s">
        <v>173</v>
      </c>
      <c r="E499" s="209" t="s">
        <v>21</v>
      </c>
      <c r="F499" s="210" t="s">
        <v>602</v>
      </c>
      <c r="G499" s="208"/>
      <c r="H499" s="211" t="s">
        <v>21</v>
      </c>
      <c r="I499" s="212"/>
      <c r="J499" s="208"/>
      <c r="K499" s="208"/>
      <c r="L499" s="213"/>
      <c r="M499" s="214"/>
      <c r="N499" s="215"/>
      <c r="O499" s="215"/>
      <c r="P499" s="215"/>
      <c r="Q499" s="215"/>
      <c r="R499" s="215"/>
      <c r="S499" s="215"/>
      <c r="T499" s="216"/>
      <c r="AT499" s="217" t="s">
        <v>173</v>
      </c>
      <c r="AU499" s="217" t="s">
        <v>82</v>
      </c>
      <c r="AV499" s="11" t="s">
        <v>80</v>
      </c>
      <c r="AW499" s="11" t="s">
        <v>36</v>
      </c>
      <c r="AX499" s="11" t="s">
        <v>72</v>
      </c>
      <c r="AY499" s="217" t="s">
        <v>162</v>
      </c>
    </row>
    <row r="500" spans="2:65" s="12" customFormat="1">
      <c r="B500" s="218"/>
      <c r="C500" s="219"/>
      <c r="D500" s="204" t="s">
        <v>173</v>
      </c>
      <c r="E500" s="220" t="s">
        <v>21</v>
      </c>
      <c r="F500" s="221" t="s">
        <v>760</v>
      </c>
      <c r="G500" s="219"/>
      <c r="H500" s="222">
        <v>400.94600000000003</v>
      </c>
      <c r="I500" s="223"/>
      <c r="J500" s="219"/>
      <c r="K500" s="219"/>
      <c r="L500" s="224"/>
      <c r="M500" s="225"/>
      <c r="N500" s="226"/>
      <c r="O500" s="226"/>
      <c r="P500" s="226"/>
      <c r="Q500" s="226"/>
      <c r="R500" s="226"/>
      <c r="S500" s="226"/>
      <c r="T500" s="227"/>
      <c r="AT500" s="228" t="s">
        <v>173</v>
      </c>
      <c r="AU500" s="228" t="s">
        <v>82</v>
      </c>
      <c r="AV500" s="12" t="s">
        <v>82</v>
      </c>
      <c r="AW500" s="12" t="s">
        <v>36</v>
      </c>
      <c r="AX500" s="12" t="s">
        <v>72</v>
      </c>
      <c r="AY500" s="228" t="s">
        <v>162</v>
      </c>
    </row>
    <row r="501" spans="2:65" s="13" customFormat="1">
      <c r="B501" s="229"/>
      <c r="C501" s="230"/>
      <c r="D501" s="231" t="s">
        <v>173</v>
      </c>
      <c r="E501" s="232" t="s">
        <v>21</v>
      </c>
      <c r="F501" s="233" t="s">
        <v>177</v>
      </c>
      <c r="G501" s="230"/>
      <c r="H501" s="234">
        <v>400.94600000000003</v>
      </c>
      <c r="I501" s="235"/>
      <c r="J501" s="230"/>
      <c r="K501" s="230"/>
      <c r="L501" s="236"/>
      <c r="M501" s="237"/>
      <c r="N501" s="238"/>
      <c r="O501" s="238"/>
      <c r="P501" s="238"/>
      <c r="Q501" s="238"/>
      <c r="R501" s="238"/>
      <c r="S501" s="238"/>
      <c r="T501" s="239"/>
      <c r="AT501" s="240" t="s">
        <v>173</v>
      </c>
      <c r="AU501" s="240" t="s">
        <v>82</v>
      </c>
      <c r="AV501" s="13" t="s">
        <v>169</v>
      </c>
      <c r="AW501" s="13" t="s">
        <v>36</v>
      </c>
      <c r="AX501" s="13" t="s">
        <v>80</v>
      </c>
      <c r="AY501" s="240" t="s">
        <v>162</v>
      </c>
    </row>
    <row r="502" spans="2:65" s="1" customFormat="1" ht="40.15" customHeight="1">
      <c r="B502" s="40"/>
      <c r="C502" s="192" t="s">
        <v>604</v>
      </c>
      <c r="D502" s="192" t="s">
        <v>164</v>
      </c>
      <c r="E502" s="193" t="s">
        <v>605</v>
      </c>
      <c r="F502" s="194" t="s">
        <v>606</v>
      </c>
      <c r="G502" s="195" t="s">
        <v>357</v>
      </c>
      <c r="H502" s="196">
        <v>7617.9740000000002</v>
      </c>
      <c r="I502" s="197"/>
      <c r="J502" s="198">
        <f>ROUND(I502*H502,2)</f>
        <v>0</v>
      </c>
      <c r="K502" s="194" t="s">
        <v>168</v>
      </c>
      <c r="L502" s="60"/>
      <c r="M502" s="199" t="s">
        <v>21</v>
      </c>
      <c r="N502" s="200" t="s">
        <v>43</v>
      </c>
      <c r="O502" s="41"/>
      <c r="P502" s="201">
        <f>O502*H502</f>
        <v>0</v>
      </c>
      <c r="Q502" s="201">
        <v>0</v>
      </c>
      <c r="R502" s="201">
        <f>Q502*H502</f>
        <v>0</v>
      </c>
      <c r="S502" s="201">
        <v>0</v>
      </c>
      <c r="T502" s="202">
        <f>S502*H502</f>
        <v>0</v>
      </c>
      <c r="AR502" s="23" t="s">
        <v>169</v>
      </c>
      <c r="AT502" s="23" t="s">
        <v>164</v>
      </c>
      <c r="AU502" s="23" t="s">
        <v>82</v>
      </c>
      <c r="AY502" s="23" t="s">
        <v>162</v>
      </c>
      <c r="BE502" s="203">
        <f>IF(N502="základní",J502,0)</f>
        <v>0</v>
      </c>
      <c r="BF502" s="203">
        <f>IF(N502="snížená",J502,0)</f>
        <v>0</v>
      </c>
      <c r="BG502" s="203">
        <f>IF(N502="zákl. přenesená",J502,0)</f>
        <v>0</v>
      </c>
      <c r="BH502" s="203">
        <f>IF(N502="sníž. přenesená",J502,0)</f>
        <v>0</v>
      </c>
      <c r="BI502" s="203">
        <f>IF(N502="nulová",J502,0)</f>
        <v>0</v>
      </c>
      <c r="BJ502" s="23" t="s">
        <v>80</v>
      </c>
      <c r="BK502" s="203">
        <f>ROUND(I502*H502,2)</f>
        <v>0</v>
      </c>
      <c r="BL502" s="23" t="s">
        <v>169</v>
      </c>
      <c r="BM502" s="23" t="s">
        <v>761</v>
      </c>
    </row>
    <row r="503" spans="2:65" s="1" customFormat="1" ht="256.5">
      <c r="B503" s="40"/>
      <c r="C503" s="62"/>
      <c r="D503" s="204" t="s">
        <v>171</v>
      </c>
      <c r="E503" s="62"/>
      <c r="F503" s="205" t="s">
        <v>601</v>
      </c>
      <c r="G503" s="62"/>
      <c r="H503" s="62"/>
      <c r="I503" s="162"/>
      <c r="J503" s="62"/>
      <c r="K503" s="62"/>
      <c r="L503" s="60"/>
      <c r="M503" s="206"/>
      <c r="N503" s="41"/>
      <c r="O503" s="41"/>
      <c r="P503" s="41"/>
      <c r="Q503" s="41"/>
      <c r="R503" s="41"/>
      <c r="S503" s="41"/>
      <c r="T503" s="77"/>
      <c r="AT503" s="23" t="s">
        <v>171</v>
      </c>
      <c r="AU503" s="23" t="s">
        <v>82</v>
      </c>
    </row>
    <row r="504" spans="2:65" s="11" customFormat="1">
      <c r="B504" s="207"/>
      <c r="C504" s="208"/>
      <c r="D504" s="204" t="s">
        <v>173</v>
      </c>
      <c r="E504" s="209" t="s">
        <v>21</v>
      </c>
      <c r="F504" s="210" t="s">
        <v>654</v>
      </c>
      <c r="G504" s="208"/>
      <c r="H504" s="211" t="s">
        <v>21</v>
      </c>
      <c r="I504" s="212"/>
      <c r="J504" s="208"/>
      <c r="K504" s="208"/>
      <c r="L504" s="213"/>
      <c r="M504" s="214"/>
      <c r="N504" s="215"/>
      <c r="O504" s="215"/>
      <c r="P504" s="215"/>
      <c r="Q504" s="215"/>
      <c r="R504" s="215"/>
      <c r="S504" s="215"/>
      <c r="T504" s="216"/>
      <c r="AT504" s="217" t="s">
        <v>173</v>
      </c>
      <c r="AU504" s="217" t="s">
        <v>82</v>
      </c>
      <c r="AV504" s="11" t="s">
        <v>80</v>
      </c>
      <c r="AW504" s="11" t="s">
        <v>36</v>
      </c>
      <c r="AX504" s="11" t="s">
        <v>72</v>
      </c>
      <c r="AY504" s="217" t="s">
        <v>162</v>
      </c>
    </row>
    <row r="505" spans="2:65" s="11" customFormat="1">
      <c r="B505" s="207"/>
      <c r="C505" s="208"/>
      <c r="D505" s="204" t="s">
        <v>173</v>
      </c>
      <c r="E505" s="209" t="s">
        <v>21</v>
      </c>
      <c r="F505" s="210" t="s">
        <v>608</v>
      </c>
      <c r="G505" s="208"/>
      <c r="H505" s="211" t="s">
        <v>21</v>
      </c>
      <c r="I505" s="212"/>
      <c r="J505" s="208"/>
      <c r="K505" s="208"/>
      <c r="L505" s="213"/>
      <c r="M505" s="214"/>
      <c r="N505" s="215"/>
      <c r="O505" s="215"/>
      <c r="P505" s="215"/>
      <c r="Q505" s="215"/>
      <c r="R505" s="215"/>
      <c r="S505" s="215"/>
      <c r="T505" s="216"/>
      <c r="AT505" s="217" t="s">
        <v>173</v>
      </c>
      <c r="AU505" s="217" t="s">
        <v>82</v>
      </c>
      <c r="AV505" s="11" t="s">
        <v>80</v>
      </c>
      <c r="AW505" s="11" t="s">
        <v>36</v>
      </c>
      <c r="AX505" s="11" t="s">
        <v>72</v>
      </c>
      <c r="AY505" s="217" t="s">
        <v>162</v>
      </c>
    </row>
    <row r="506" spans="2:65" s="12" customFormat="1">
      <c r="B506" s="218"/>
      <c r="C506" s="219"/>
      <c r="D506" s="204" t="s">
        <v>173</v>
      </c>
      <c r="E506" s="220" t="s">
        <v>21</v>
      </c>
      <c r="F506" s="221" t="s">
        <v>762</v>
      </c>
      <c r="G506" s="219"/>
      <c r="H506" s="222">
        <v>7617.9740000000002</v>
      </c>
      <c r="I506" s="223"/>
      <c r="J506" s="219"/>
      <c r="K506" s="219"/>
      <c r="L506" s="224"/>
      <c r="M506" s="225"/>
      <c r="N506" s="226"/>
      <c r="O506" s="226"/>
      <c r="P506" s="226"/>
      <c r="Q506" s="226"/>
      <c r="R506" s="226"/>
      <c r="S506" s="226"/>
      <c r="T506" s="227"/>
      <c r="AT506" s="228" t="s">
        <v>173</v>
      </c>
      <c r="AU506" s="228" t="s">
        <v>82</v>
      </c>
      <c r="AV506" s="12" t="s">
        <v>82</v>
      </c>
      <c r="AW506" s="12" t="s">
        <v>36</v>
      </c>
      <c r="AX506" s="12" t="s">
        <v>72</v>
      </c>
      <c r="AY506" s="228" t="s">
        <v>162</v>
      </c>
    </row>
    <row r="507" spans="2:65" s="13" customFormat="1">
      <c r="B507" s="229"/>
      <c r="C507" s="230"/>
      <c r="D507" s="231" t="s">
        <v>173</v>
      </c>
      <c r="E507" s="232" t="s">
        <v>21</v>
      </c>
      <c r="F507" s="233" t="s">
        <v>177</v>
      </c>
      <c r="G507" s="230"/>
      <c r="H507" s="234">
        <v>7617.9740000000002</v>
      </c>
      <c r="I507" s="235"/>
      <c r="J507" s="230"/>
      <c r="K507" s="230"/>
      <c r="L507" s="236"/>
      <c r="M507" s="237"/>
      <c r="N507" s="238"/>
      <c r="O507" s="238"/>
      <c r="P507" s="238"/>
      <c r="Q507" s="238"/>
      <c r="R507" s="238"/>
      <c r="S507" s="238"/>
      <c r="T507" s="239"/>
      <c r="AT507" s="240" t="s">
        <v>173</v>
      </c>
      <c r="AU507" s="240" t="s">
        <v>82</v>
      </c>
      <c r="AV507" s="13" t="s">
        <v>169</v>
      </c>
      <c r="AW507" s="13" t="s">
        <v>36</v>
      </c>
      <c r="AX507" s="13" t="s">
        <v>80</v>
      </c>
      <c r="AY507" s="240" t="s">
        <v>162</v>
      </c>
    </row>
    <row r="508" spans="2:65" s="1" customFormat="1" ht="20.45" customHeight="1">
      <c r="B508" s="40"/>
      <c r="C508" s="192" t="s">
        <v>553</v>
      </c>
      <c r="D508" s="192" t="s">
        <v>164</v>
      </c>
      <c r="E508" s="193" t="s">
        <v>610</v>
      </c>
      <c r="F508" s="194" t="s">
        <v>611</v>
      </c>
      <c r="G508" s="195" t="s">
        <v>357</v>
      </c>
      <c r="H508" s="196">
        <v>0.29399999999999998</v>
      </c>
      <c r="I508" s="197"/>
      <c r="J508" s="198">
        <f>ROUND(I508*H508,2)</f>
        <v>0</v>
      </c>
      <c r="K508" s="194" t="s">
        <v>21</v>
      </c>
      <c r="L508" s="60"/>
      <c r="M508" s="199" t="s">
        <v>21</v>
      </c>
      <c r="N508" s="200" t="s">
        <v>43</v>
      </c>
      <c r="O508" s="41"/>
      <c r="P508" s="201">
        <f>O508*H508</f>
        <v>0</v>
      </c>
      <c r="Q508" s="201">
        <v>0</v>
      </c>
      <c r="R508" s="201">
        <f>Q508*H508</f>
        <v>0</v>
      </c>
      <c r="S508" s="201">
        <v>0</v>
      </c>
      <c r="T508" s="202">
        <f>S508*H508</f>
        <v>0</v>
      </c>
      <c r="AR508" s="23" t="s">
        <v>169</v>
      </c>
      <c r="AT508" s="23" t="s">
        <v>164</v>
      </c>
      <c r="AU508" s="23" t="s">
        <v>82</v>
      </c>
      <c r="AY508" s="23" t="s">
        <v>162</v>
      </c>
      <c r="BE508" s="203">
        <f>IF(N508="základní",J508,0)</f>
        <v>0</v>
      </c>
      <c r="BF508" s="203">
        <f>IF(N508="snížená",J508,0)</f>
        <v>0</v>
      </c>
      <c r="BG508" s="203">
        <f>IF(N508="zákl. přenesená",J508,0)</f>
        <v>0</v>
      </c>
      <c r="BH508" s="203">
        <f>IF(N508="sníž. přenesená",J508,0)</f>
        <v>0</v>
      </c>
      <c r="BI508" s="203">
        <f>IF(N508="nulová",J508,0)</f>
        <v>0</v>
      </c>
      <c r="BJ508" s="23" t="s">
        <v>80</v>
      </c>
      <c r="BK508" s="203">
        <f>ROUND(I508*H508,2)</f>
        <v>0</v>
      </c>
      <c r="BL508" s="23" t="s">
        <v>169</v>
      </c>
      <c r="BM508" s="23" t="s">
        <v>763</v>
      </c>
    </row>
    <row r="509" spans="2:65" s="1" customFormat="1" ht="40.5">
      <c r="B509" s="40"/>
      <c r="C509" s="62"/>
      <c r="D509" s="204" t="s">
        <v>486</v>
      </c>
      <c r="E509" s="62"/>
      <c r="F509" s="205" t="s">
        <v>613</v>
      </c>
      <c r="G509" s="62"/>
      <c r="H509" s="62"/>
      <c r="I509" s="162"/>
      <c r="J509" s="62"/>
      <c r="K509" s="62"/>
      <c r="L509" s="60"/>
      <c r="M509" s="206"/>
      <c r="N509" s="41"/>
      <c r="O509" s="41"/>
      <c r="P509" s="41"/>
      <c r="Q509" s="41"/>
      <c r="R509" s="41"/>
      <c r="S509" s="41"/>
      <c r="T509" s="77"/>
      <c r="AT509" s="23" t="s">
        <v>486</v>
      </c>
      <c r="AU509" s="23" t="s">
        <v>82</v>
      </c>
    </row>
    <row r="510" spans="2:65" s="11" customFormat="1">
      <c r="B510" s="207"/>
      <c r="C510" s="208"/>
      <c r="D510" s="204" t="s">
        <v>173</v>
      </c>
      <c r="E510" s="209" t="s">
        <v>21</v>
      </c>
      <c r="F510" s="210" t="s">
        <v>654</v>
      </c>
      <c r="G510" s="208"/>
      <c r="H510" s="211" t="s">
        <v>21</v>
      </c>
      <c r="I510" s="212"/>
      <c r="J510" s="208"/>
      <c r="K510" s="208"/>
      <c r="L510" s="213"/>
      <c r="M510" s="214"/>
      <c r="N510" s="215"/>
      <c r="O510" s="215"/>
      <c r="P510" s="215"/>
      <c r="Q510" s="215"/>
      <c r="R510" s="215"/>
      <c r="S510" s="215"/>
      <c r="T510" s="216"/>
      <c r="AT510" s="217" t="s">
        <v>173</v>
      </c>
      <c r="AU510" s="217" t="s">
        <v>82</v>
      </c>
      <c r="AV510" s="11" t="s">
        <v>80</v>
      </c>
      <c r="AW510" s="11" t="s">
        <v>36</v>
      </c>
      <c r="AX510" s="11" t="s">
        <v>72</v>
      </c>
      <c r="AY510" s="217" t="s">
        <v>162</v>
      </c>
    </row>
    <row r="511" spans="2:65" s="11" customFormat="1">
      <c r="B511" s="207"/>
      <c r="C511" s="208"/>
      <c r="D511" s="204" t="s">
        <v>173</v>
      </c>
      <c r="E511" s="209" t="s">
        <v>21</v>
      </c>
      <c r="F511" s="210" t="s">
        <v>614</v>
      </c>
      <c r="G511" s="208"/>
      <c r="H511" s="211" t="s">
        <v>21</v>
      </c>
      <c r="I511" s="212"/>
      <c r="J511" s="208"/>
      <c r="K511" s="208"/>
      <c r="L511" s="213"/>
      <c r="M511" s="214"/>
      <c r="N511" s="215"/>
      <c r="O511" s="215"/>
      <c r="P511" s="215"/>
      <c r="Q511" s="215"/>
      <c r="R511" s="215"/>
      <c r="S511" s="215"/>
      <c r="T511" s="216"/>
      <c r="AT511" s="217" t="s">
        <v>173</v>
      </c>
      <c r="AU511" s="217" t="s">
        <v>82</v>
      </c>
      <c r="AV511" s="11" t="s">
        <v>80</v>
      </c>
      <c r="AW511" s="11" t="s">
        <v>36</v>
      </c>
      <c r="AX511" s="11" t="s">
        <v>72</v>
      </c>
      <c r="AY511" s="217" t="s">
        <v>162</v>
      </c>
    </row>
    <row r="512" spans="2:65" s="12" customFormat="1">
      <c r="B512" s="218"/>
      <c r="C512" s="219"/>
      <c r="D512" s="204" t="s">
        <v>173</v>
      </c>
      <c r="E512" s="220" t="s">
        <v>21</v>
      </c>
      <c r="F512" s="221" t="s">
        <v>615</v>
      </c>
      <c r="G512" s="219"/>
      <c r="H512" s="222">
        <v>0.29399999999999998</v>
      </c>
      <c r="I512" s="223"/>
      <c r="J512" s="219"/>
      <c r="K512" s="219"/>
      <c r="L512" s="224"/>
      <c r="M512" s="225"/>
      <c r="N512" s="226"/>
      <c r="O512" s="226"/>
      <c r="P512" s="226"/>
      <c r="Q512" s="226"/>
      <c r="R512" s="226"/>
      <c r="S512" s="226"/>
      <c r="T512" s="227"/>
      <c r="AT512" s="228" t="s">
        <v>173</v>
      </c>
      <c r="AU512" s="228" t="s">
        <v>82</v>
      </c>
      <c r="AV512" s="12" t="s">
        <v>82</v>
      </c>
      <c r="AW512" s="12" t="s">
        <v>36</v>
      </c>
      <c r="AX512" s="12" t="s">
        <v>72</v>
      </c>
      <c r="AY512" s="228" t="s">
        <v>162</v>
      </c>
    </row>
    <row r="513" spans="2:65" s="13" customFormat="1">
      <c r="B513" s="229"/>
      <c r="C513" s="230"/>
      <c r="D513" s="204" t="s">
        <v>173</v>
      </c>
      <c r="E513" s="252" t="s">
        <v>21</v>
      </c>
      <c r="F513" s="253" t="s">
        <v>177</v>
      </c>
      <c r="G513" s="230"/>
      <c r="H513" s="254">
        <v>0.29399999999999998</v>
      </c>
      <c r="I513" s="235"/>
      <c r="J513" s="230"/>
      <c r="K513" s="230"/>
      <c r="L513" s="236"/>
      <c r="M513" s="237"/>
      <c r="N513" s="238"/>
      <c r="O513" s="238"/>
      <c r="P513" s="238"/>
      <c r="Q513" s="238"/>
      <c r="R513" s="238"/>
      <c r="S513" s="238"/>
      <c r="T513" s="239"/>
      <c r="AT513" s="240" t="s">
        <v>173</v>
      </c>
      <c r="AU513" s="240" t="s">
        <v>82</v>
      </c>
      <c r="AV513" s="13" t="s">
        <v>169</v>
      </c>
      <c r="AW513" s="13" t="s">
        <v>36</v>
      </c>
      <c r="AX513" s="13" t="s">
        <v>80</v>
      </c>
      <c r="AY513" s="240" t="s">
        <v>162</v>
      </c>
    </row>
    <row r="514" spans="2:65" s="10" customFormat="1" ht="29.85" customHeight="1">
      <c r="B514" s="175"/>
      <c r="C514" s="176"/>
      <c r="D514" s="189" t="s">
        <v>71</v>
      </c>
      <c r="E514" s="190" t="s">
        <v>616</v>
      </c>
      <c r="F514" s="190" t="s">
        <v>617</v>
      </c>
      <c r="G514" s="176"/>
      <c r="H514" s="176"/>
      <c r="I514" s="179"/>
      <c r="J514" s="191">
        <f>BK514</f>
        <v>0</v>
      </c>
      <c r="K514" s="176"/>
      <c r="L514" s="181"/>
      <c r="M514" s="182"/>
      <c r="N514" s="183"/>
      <c r="O514" s="183"/>
      <c r="P514" s="184">
        <f>SUM(P515:P516)</f>
        <v>0</v>
      </c>
      <c r="Q514" s="183"/>
      <c r="R514" s="184">
        <f>SUM(R515:R516)</f>
        <v>0</v>
      </c>
      <c r="S514" s="183"/>
      <c r="T514" s="185">
        <f>SUM(T515:T516)</f>
        <v>0</v>
      </c>
      <c r="AR514" s="186" t="s">
        <v>80</v>
      </c>
      <c r="AT514" s="187" t="s">
        <v>71</v>
      </c>
      <c r="AU514" s="187" t="s">
        <v>80</v>
      </c>
      <c r="AY514" s="186" t="s">
        <v>162</v>
      </c>
      <c r="BK514" s="188">
        <f>SUM(BK515:BK516)</f>
        <v>0</v>
      </c>
    </row>
    <row r="515" spans="2:65" s="1" customFormat="1" ht="20.45" customHeight="1">
      <c r="B515" s="40"/>
      <c r="C515" s="192" t="s">
        <v>458</v>
      </c>
      <c r="D515" s="192" t="s">
        <v>164</v>
      </c>
      <c r="E515" s="193" t="s">
        <v>618</v>
      </c>
      <c r="F515" s="194" t="s">
        <v>619</v>
      </c>
      <c r="G515" s="195" t="s">
        <v>357</v>
      </c>
      <c r="H515" s="196">
        <v>599.46299999999997</v>
      </c>
      <c r="I515" s="197"/>
      <c r="J515" s="198">
        <f>ROUND(I515*H515,2)</f>
        <v>0</v>
      </c>
      <c r="K515" s="194" t="s">
        <v>168</v>
      </c>
      <c r="L515" s="60"/>
      <c r="M515" s="199" t="s">
        <v>21</v>
      </c>
      <c r="N515" s="200" t="s">
        <v>43</v>
      </c>
      <c r="O515" s="41"/>
      <c r="P515" s="201">
        <f>O515*H515</f>
        <v>0</v>
      </c>
      <c r="Q515" s="201">
        <v>0</v>
      </c>
      <c r="R515" s="201">
        <f>Q515*H515</f>
        <v>0</v>
      </c>
      <c r="S515" s="201">
        <v>0</v>
      </c>
      <c r="T515" s="202">
        <f>S515*H515</f>
        <v>0</v>
      </c>
      <c r="AR515" s="23" t="s">
        <v>169</v>
      </c>
      <c r="AT515" s="23" t="s">
        <v>164</v>
      </c>
      <c r="AU515" s="23" t="s">
        <v>82</v>
      </c>
      <c r="AY515" s="23" t="s">
        <v>162</v>
      </c>
      <c r="BE515" s="203">
        <f>IF(N515="základní",J515,0)</f>
        <v>0</v>
      </c>
      <c r="BF515" s="203">
        <f>IF(N515="snížená",J515,0)</f>
        <v>0</v>
      </c>
      <c r="BG515" s="203">
        <f>IF(N515="zákl. přenesená",J515,0)</f>
        <v>0</v>
      </c>
      <c r="BH515" s="203">
        <f>IF(N515="sníž. přenesená",J515,0)</f>
        <v>0</v>
      </c>
      <c r="BI515" s="203">
        <f>IF(N515="nulová",J515,0)</f>
        <v>0</v>
      </c>
      <c r="BJ515" s="23" t="s">
        <v>80</v>
      </c>
      <c r="BK515" s="203">
        <f>ROUND(I515*H515,2)</f>
        <v>0</v>
      </c>
      <c r="BL515" s="23" t="s">
        <v>169</v>
      </c>
      <c r="BM515" s="23" t="s">
        <v>764</v>
      </c>
    </row>
    <row r="516" spans="2:65" s="1" customFormat="1" ht="27">
      <c r="B516" s="40"/>
      <c r="C516" s="62"/>
      <c r="D516" s="204" t="s">
        <v>171</v>
      </c>
      <c r="E516" s="62"/>
      <c r="F516" s="205" t="s">
        <v>621</v>
      </c>
      <c r="G516" s="62"/>
      <c r="H516" s="62"/>
      <c r="I516" s="162"/>
      <c r="J516" s="62"/>
      <c r="K516" s="62"/>
      <c r="L516" s="60"/>
      <c r="M516" s="206"/>
      <c r="N516" s="41"/>
      <c r="O516" s="41"/>
      <c r="P516" s="41"/>
      <c r="Q516" s="41"/>
      <c r="R516" s="41"/>
      <c r="S516" s="41"/>
      <c r="T516" s="77"/>
      <c r="AT516" s="23" t="s">
        <v>171</v>
      </c>
      <c r="AU516" s="23" t="s">
        <v>82</v>
      </c>
    </row>
    <row r="517" spans="2:65" s="10" customFormat="1" ht="37.35" customHeight="1">
      <c r="B517" s="175"/>
      <c r="C517" s="176"/>
      <c r="D517" s="177" t="s">
        <v>71</v>
      </c>
      <c r="E517" s="178" t="s">
        <v>622</v>
      </c>
      <c r="F517" s="178" t="s">
        <v>623</v>
      </c>
      <c r="G517" s="176"/>
      <c r="H517" s="176"/>
      <c r="I517" s="179"/>
      <c r="J517" s="180">
        <f>BK517</f>
        <v>0</v>
      </c>
      <c r="K517" s="176"/>
      <c r="L517" s="181"/>
      <c r="M517" s="182"/>
      <c r="N517" s="183"/>
      <c r="O517" s="183"/>
      <c r="P517" s="184">
        <f>P518</f>
        <v>0</v>
      </c>
      <c r="Q517" s="183"/>
      <c r="R517" s="184">
        <f>R518</f>
        <v>0.31752000000000002</v>
      </c>
      <c r="S517" s="183"/>
      <c r="T517" s="185">
        <f>T518</f>
        <v>0.66149999999999998</v>
      </c>
      <c r="AR517" s="186" t="s">
        <v>82</v>
      </c>
      <c r="AT517" s="187" t="s">
        <v>71</v>
      </c>
      <c r="AU517" s="187" t="s">
        <v>72</v>
      </c>
      <c r="AY517" s="186" t="s">
        <v>162</v>
      </c>
      <c r="BK517" s="188">
        <f>BK518</f>
        <v>0</v>
      </c>
    </row>
    <row r="518" spans="2:65" s="10" customFormat="1" ht="19.899999999999999" customHeight="1">
      <c r="B518" s="175"/>
      <c r="C518" s="176"/>
      <c r="D518" s="189" t="s">
        <v>71</v>
      </c>
      <c r="E518" s="190" t="s">
        <v>624</v>
      </c>
      <c r="F518" s="190" t="s">
        <v>625</v>
      </c>
      <c r="G518" s="176"/>
      <c r="H518" s="176"/>
      <c r="I518" s="179"/>
      <c r="J518" s="191">
        <f>BK518</f>
        <v>0</v>
      </c>
      <c r="K518" s="176"/>
      <c r="L518" s="181"/>
      <c r="M518" s="182"/>
      <c r="N518" s="183"/>
      <c r="O518" s="183"/>
      <c r="P518" s="184">
        <f>SUM(P519:P543)</f>
        <v>0</v>
      </c>
      <c r="Q518" s="183"/>
      <c r="R518" s="184">
        <f>SUM(R519:R543)</f>
        <v>0.31752000000000002</v>
      </c>
      <c r="S518" s="183"/>
      <c r="T518" s="185">
        <f>SUM(T519:T543)</f>
        <v>0.66149999999999998</v>
      </c>
      <c r="AR518" s="186" t="s">
        <v>82</v>
      </c>
      <c r="AT518" s="187" t="s">
        <v>71</v>
      </c>
      <c r="AU518" s="187" t="s">
        <v>80</v>
      </c>
      <c r="AY518" s="186" t="s">
        <v>162</v>
      </c>
      <c r="BK518" s="188">
        <f>SUM(BK519:BK543)</f>
        <v>0</v>
      </c>
    </row>
    <row r="519" spans="2:65" s="1" customFormat="1" ht="20.45" customHeight="1">
      <c r="B519" s="40"/>
      <c r="C519" s="192" t="s">
        <v>626</v>
      </c>
      <c r="D519" s="192" t="s">
        <v>164</v>
      </c>
      <c r="E519" s="193" t="s">
        <v>627</v>
      </c>
      <c r="F519" s="194" t="s">
        <v>628</v>
      </c>
      <c r="G519" s="195" t="s">
        <v>260</v>
      </c>
      <c r="H519" s="196">
        <v>147</v>
      </c>
      <c r="I519" s="197"/>
      <c r="J519" s="198">
        <f>ROUND(I519*H519,2)</f>
        <v>0</v>
      </c>
      <c r="K519" s="194" t="s">
        <v>168</v>
      </c>
      <c r="L519" s="60"/>
      <c r="M519" s="199" t="s">
        <v>21</v>
      </c>
      <c r="N519" s="200" t="s">
        <v>43</v>
      </c>
      <c r="O519" s="41"/>
      <c r="P519" s="201">
        <f>O519*H519</f>
        <v>0</v>
      </c>
      <c r="Q519" s="201">
        <v>0</v>
      </c>
      <c r="R519" s="201">
        <f>Q519*H519</f>
        <v>0</v>
      </c>
      <c r="S519" s="201">
        <v>4.4999999999999997E-3</v>
      </c>
      <c r="T519" s="202">
        <f>S519*H519</f>
        <v>0.66149999999999998</v>
      </c>
      <c r="AR519" s="23" t="s">
        <v>271</v>
      </c>
      <c r="AT519" s="23" t="s">
        <v>164</v>
      </c>
      <c r="AU519" s="23" t="s">
        <v>82</v>
      </c>
      <c r="AY519" s="23" t="s">
        <v>162</v>
      </c>
      <c r="BE519" s="203">
        <f>IF(N519="základní",J519,0)</f>
        <v>0</v>
      </c>
      <c r="BF519" s="203">
        <f>IF(N519="snížená",J519,0)</f>
        <v>0</v>
      </c>
      <c r="BG519" s="203">
        <f>IF(N519="zákl. přenesená",J519,0)</f>
        <v>0</v>
      </c>
      <c r="BH519" s="203">
        <f>IF(N519="sníž. přenesená",J519,0)</f>
        <v>0</v>
      </c>
      <c r="BI519" s="203">
        <f>IF(N519="nulová",J519,0)</f>
        <v>0</v>
      </c>
      <c r="BJ519" s="23" t="s">
        <v>80</v>
      </c>
      <c r="BK519" s="203">
        <f>ROUND(I519*H519,2)</f>
        <v>0</v>
      </c>
      <c r="BL519" s="23" t="s">
        <v>271</v>
      </c>
      <c r="BM519" s="23" t="s">
        <v>765</v>
      </c>
    </row>
    <row r="520" spans="2:65" s="1" customFormat="1" ht="40.5">
      <c r="B520" s="40"/>
      <c r="C520" s="62"/>
      <c r="D520" s="204" t="s">
        <v>171</v>
      </c>
      <c r="E520" s="62"/>
      <c r="F520" s="205" t="s">
        <v>630</v>
      </c>
      <c r="G520" s="62"/>
      <c r="H520" s="62"/>
      <c r="I520" s="162"/>
      <c r="J520" s="62"/>
      <c r="K520" s="62"/>
      <c r="L520" s="60"/>
      <c r="M520" s="206"/>
      <c r="N520" s="41"/>
      <c r="O520" s="41"/>
      <c r="P520" s="41"/>
      <c r="Q520" s="41"/>
      <c r="R520" s="41"/>
      <c r="S520" s="41"/>
      <c r="T520" s="77"/>
      <c r="AT520" s="23" t="s">
        <v>171</v>
      </c>
      <c r="AU520" s="23" t="s">
        <v>82</v>
      </c>
    </row>
    <row r="521" spans="2:65" s="11" customFormat="1">
      <c r="B521" s="207"/>
      <c r="C521" s="208"/>
      <c r="D521" s="204" t="s">
        <v>173</v>
      </c>
      <c r="E521" s="209" t="s">
        <v>21</v>
      </c>
      <c r="F521" s="210" t="s">
        <v>654</v>
      </c>
      <c r="G521" s="208"/>
      <c r="H521" s="211" t="s">
        <v>21</v>
      </c>
      <c r="I521" s="212"/>
      <c r="J521" s="208"/>
      <c r="K521" s="208"/>
      <c r="L521" s="213"/>
      <c r="M521" s="214"/>
      <c r="N521" s="215"/>
      <c r="O521" s="215"/>
      <c r="P521" s="215"/>
      <c r="Q521" s="215"/>
      <c r="R521" s="215"/>
      <c r="S521" s="215"/>
      <c r="T521" s="216"/>
      <c r="AT521" s="217" t="s">
        <v>173</v>
      </c>
      <c r="AU521" s="217" t="s">
        <v>82</v>
      </c>
      <c r="AV521" s="11" t="s">
        <v>80</v>
      </c>
      <c r="AW521" s="11" t="s">
        <v>36</v>
      </c>
      <c r="AX521" s="11" t="s">
        <v>72</v>
      </c>
      <c r="AY521" s="217" t="s">
        <v>162</v>
      </c>
    </row>
    <row r="522" spans="2:65" s="11" customFormat="1">
      <c r="B522" s="207"/>
      <c r="C522" s="208"/>
      <c r="D522" s="204" t="s">
        <v>173</v>
      </c>
      <c r="E522" s="209" t="s">
        <v>21</v>
      </c>
      <c r="F522" s="210" t="s">
        <v>631</v>
      </c>
      <c r="G522" s="208"/>
      <c r="H522" s="211" t="s">
        <v>21</v>
      </c>
      <c r="I522" s="212"/>
      <c r="J522" s="208"/>
      <c r="K522" s="208"/>
      <c r="L522" s="213"/>
      <c r="M522" s="214"/>
      <c r="N522" s="215"/>
      <c r="O522" s="215"/>
      <c r="P522" s="215"/>
      <c r="Q522" s="215"/>
      <c r="R522" s="215"/>
      <c r="S522" s="215"/>
      <c r="T522" s="216"/>
      <c r="AT522" s="217" t="s">
        <v>173</v>
      </c>
      <c r="AU522" s="217" t="s">
        <v>82</v>
      </c>
      <c r="AV522" s="11" t="s">
        <v>80</v>
      </c>
      <c r="AW522" s="11" t="s">
        <v>36</v>
      </c>
      <c r="AX522" s="11" t="s">
        <v>72</v>
      </c>
      <c r="AY522" s="217" t="s">
        <v>162</v>
      </c>
    </row>
    <row r="523" spans="2:65" s="11" customFormat="1">
      <c r="B523" s="207"/>
      <c r="C523" s="208"/>
      <c r="D523" s="204" t="s">
        <v>173</v>
      </c>
      <c r="E523" s="209" t="s">
        <v>21</v>
      </c>
      <c r="F523" s="210" t="s">
        <v>210</v>
      </c>
      <c r="G523" s="208"/>
      <c r="H523" s="211" t="s">
        <v>21</v>
      </c>
      <c r="I523" s="212"/>
      <c r="J523" s="208"/>
      <c r="K523" s="208"/>
      <c r="L523" s="213"/>
      <c r="M523" s="214"/>
      <c r="N523" s="215"/>
      <c r="O523" s="215"/>
      <c r="P523" s="215"/>
      <c r="Q523" s="215"/>
      <c r="R523" s="215"/>
      <c r="S523" s="215"/>
      <c r="T523" s="216"/>
      <c r="AT523" s="217" t="s">
        <v>173</v>
      </c>
      <c r="AU523" s="217" t="s">
        <v>82</v>
      </c>
      <c r="AV523" s="11" t="s">
        <v>80</v>
      </c>
      <c r="AW523" s="11" t="s">
        <v>36</v>
      </c>
      <c r="AX523" s="11" t="s">
        <v>72</v>
      </c>
      <c r="AY523" s="217" t="s">
        <v>162</v>
      </c>
    </row>
    <row r="524" spans="2:65" s="12" customFormat="1">
      <c r="B524" s="218"/>
      <c r="C524" s="219"/>
      <c r="D524" s="204" t="s">
        <v>173</v>
      </c>
      <c r="E524" s="220" t="s">
        <v>21</v>
      </c>
      <c r="F524" s="221" t="s">
        <v>660</v>
      </c>
      <c r="G524" s="219"/>
      <c r="H524" s="222">
        <v>73.5</v>
      </c>
      <c r="I524" s="223"/>
      <c r="J524" s="219"/>
      <c r="K524" s="219"/>
      <c r="L524" s="224"/>
      <c r="M524" s="225"/>
      <c r="N524" s="226"/>
      <c r="O524" s="226"/>
      <c r="P524" s="226"/>
      <c r="Q524" s="226"/>
      <c r="R524" s="226"/>
      <c r="S524" s="226"/>
      <c r="T524" s="227"/>
      <c r="AT524" s="228" t="s">
        <v>173</v>
      </c>
      <c r="AU524" s="228" t="s">
        <v>82</v>
      </c>
      <c r="AV524" s="12" t="s">
        <v>82</v>
      </c>
      <c r="AW524" s="12" t="s">
        <v>36</v>
      </c>
      <c r="AX524" s="12" t="s">
        <v>72</v>
      </c>
      <c r="AY524" s="228" t="s">
        <v>162</v>
      </c>
    </row>
    <row r="525" spans="2:65" s="11" customFormat="1">
      <c r="B525" s="207"/>
      <c r="C525" s="208"/>
      <c r="D525" s="204" t="s">
        <v>173</v>
      </c>
      <c r="E525" s="209" t="s">
        <v>21</v>
      </c>
      <c r="F525" s="210" t="s">
        <v>212</v>
      </c>
      <c r="G525" s="208"/>
      <c r="H525" s="211" t="s">
        <v>21</v>
      </c>
      <c r="I525" s="212"/>
      <c r="J525" s="208"/>
      <c r="K525" s="208"/>
      <c r="L525" s="213"/>
      <c r="M525" s="214"/>
      <c r="N525" s="215"/>
      <c r="O525" s="215"/>
      <c r="P525" s="215"/>
      <c r="Q525" s="215"/>
      <c r="R525" s="215"/>
      <c r="S525" s="215"/>
      <c r="T525" s="216"/>
      <c r="AT525" s="217" t="s">
        <v>173</v>
      </c>
      <c r="AU525" s="217" t="s">
        <v>82</v>
      </c>
      <c r="AV525" s="11" t="s">
        <v>80</v>
      </c>
      <c r="AW525" s="11" t="s">
        <v>36</v>
      </c>
      <c r="AX525" s="11" t="s">
        <v>72</v>
      </c>
      <c r="AY525" s="217" t="s">
        <v>162</v>
      </c>
    </row>
    <row r="526" spans="2:65" s="12" customFormat="1">
      <c r="B526" s="218"/>
      <c r="C526" s="219"/>
      <c r="D526" s="204" t="s">
        <v>173</v>
      </c>
      <c r="E526" s="220" t="s">
        <v>21</v>
      </c>
      <c r="F526" s="221" t="s">
        <v>660</v>
      </c>
      <c r="G526" s="219"/>
      <c r="H526" s="222">
        <v>73.5</v>
      </c>
      <c r="I526" s="223"/>
      <c r="J526" s="219"/>
      <c r="K526" s="219"/>
      <c r="L526" s="224"/>
      <c r="M526" s="225"/>
      <c r="N526" s="226"/>
      <c r="O526" s="226"/>
      <c r="P526" s="226"/>
      <c r="Q526" s="226"/>
      <c r="R526" s="226"/>
      <c r="S526" s="226"/>
      <c r="T526" s="227"/>
      <c r="AT526" s="228" t="s">
        <v>173</v>
      </c>
      <c r="AU526" s="228" t="s">
        <v>82</v>
      </c>
      <c r="AV526" s="12" t="s">
        <v>82</v>
      </c>
      <c r="AW526" s="12" t="s">
        <v>36</v>
      </c>
      <c r="AX526" s="12" t="s">
        <v>72</v>
      </c>
      <c r="AY526" s="228" t="s">
        <v>162</v>
      </c>
    </row>
    <row r="527" spans="2:65" s="13" customFormat="1">
      <c r="B527" s="229"/>
      <c r="C527" s="230"/>
      <c r="D527" s="231" t="s">
        <v>173</v>
      </c>
      <c r="E527" s="232" t="s">
        <v>21</v>
      </c>
      <c r="F527" s="233" t="s">
        <v>177</v>
      </c>
      <c r="G527" s="230"/>
      <c r="H527" s="234">
        <v>147</v>
      </c>
      <c r="I527" s="235"/>
      <c r="J527" s="230"/>
      <c r="K527" s="230"/>
      <c r="L527" s="236"/>
      <c r="M527" s="237"/>
      <c r="N527" s="238"/>
      <c r="O527" s="238"/>
      <c r="P527" s="238"/>
      <c r="Q527" s="238"/>
      <c r="R527" s="238"/>
      <c r="S527" s="238"/>
      <c r="T527" s="239"/>
      <c r="AT527" s="240" t="s">
        <v>173</v>
      </c>
      <c r="AU527" s="240" t="s">
        <v>82</v>
      </c>
      <c r="AV527" s="13" t="s">
        <v>169</v>
      </c>
      <c r="AW527" s="13" t="s">
        <v>36</v>
      </c>
      <c r="AX527" s="13" t="s">
        <v>80</v>
      </c>
      <c r="AY527" s="240" t="s">
        <v>162</v>
      </c>
    </row>
    <row r="528" spans="2:65" s="1" customFormat="1" ht="28.9" customHeight="1">
      <c r="B528" s="40"/>
      <c r="C528" s="192" t="s">
        <v>634</v>
      </c>
      <c r="D528" s="192" t="s">
        <v>164</v>
      </c>
      <c r="E528" s="193" t="s">
        <v>635</v>
      </c>
      <c r="F528" s="194" t="s">
        <v>636</v>
      </c>
      <c r="G528" s="195" t="s">
        <v>260</v>
      </c>
      <c r="H528" s="196">
        <v>147</v>
      </c>
      <c r="I528" s="197"/>
      <c r="J528" s="198">
        <f>ROUND(I528*H528,2)</f>
        <v>0</v>
      </c>
      <c r="K528" s="194" t="s">
        <v>168</v>
      </c>
      <c r="L528" s="60"/>
      <c r="M528" s="199" t="s">
        <v>21</v>
      </c>
      <c r="N528" s="200" t="s">
        <v>43</v>
      </c>
      <c r="O528" s="41"/>
      <c r="P528" s="201">
        <f>O528*H528</f>
        <v>0</v>
      </c>
      <c r="Q528" s="201">
        <v>0</v>
      </c>
      <c r="R528" s="201">
        <f>Q528*H528</f>
        <v>0</v>
      </c>
      <c r="S528" s="201">
        <v>0</v>
      </c>
      <c r="T528" s="202">
        <f>S528*H528</f>
        <v>0</v>
      </c>
      <c r="AR528" s="23" t="s">
        <v>271</v>
      </c>
      <c r="AT528" s="23" t="s">
        <v>164</v>
      </c>
      <c r="AU528" s="23" t="s">
        <v>82</v>
      </c>
      <c r="AY528" s="23" t="s">
        <v>162</v>
      </c>
      <c r="BE528" s="203">
        <f>IF(N528="základní",J528,0)</f>
        <v>0</v>
      </c>
      <c r="BF528" s="203">
        <f>IF(N528="snížená",J528,0)</f>
        <v>0</v>
      </c>
      <c r="BG528" s="203">
        <f>IF(N528="zákl. přenesená",J528,0)</f>
        <v>0</v>
      </c>
      <c r="BH528" s="203">
        <f>IF(N528="sníž. přenesená",J528,0)</f>
        <v>0</v>
      </c>
      <c r="BI528" s="203">
        <f>IF(N528="nulová",J528,0)</f>
        <v>0</v>
      </c>
      <c r="BJ528" s="23" t="s">
        <v>80</v>
      </c>
      <c r="BK528" s="203">
        <f>ROUND(I528*H528,2)</f>
        <v>0</v>
      </c>
      <c r="BL528" s="23" t="s">
        <v>271</v>
      </c>
      <c r="BM528" s="23" t="s">
        <v>766</v>
      </c>
    </row>
    <row r="529" spans="2:65" s="1" customFormat="1" ht="54">
      <c r="B529" s="40"/>
      <c r="C529" s="62"/>
      <c r="D529" s="204" t="s">
        <v>171</v>
      </c>
      <c r="E529" s="62"/>
      <c r="F529" s="205" t="s">
        <v>638</v>
      </c>
      <c r="G529" s="62"/>
      <c r="H529" s="62"/>
      <c r="I529" s="162"/>
      <c r="J529" s="62"/>
      <c r="K529" s="62"/>
      <c r="L529" s="60"/>
      <c r="M529" s="206"/>
      <c r="N529" s="41"/>
      <c r="O529" s="41"/>
      <c r="P529" s="41"/>
      <c r="Q529" s="41"/>
      <c r="R529" s="41"/>
      <c r="S529" s="41"/>
      <c r="T529" s="77"/>
      <c r="AT529" s="23" t="s">
        <v>171</v>
      </c>
      <c r="AU529" s="23" t="s">
        <v>82</v>
      </c>
    </row>
    <row r="530" spans="2:65" s="11" customFormat="1">
      <c r="B530" s="207"/>
      <c r="C530" s="208"/>
      <c r="D530" s="204" t="s">
        <v>173</v>
      </c>
      <c r="E530" s="209" t="s">
        <v>21</v>
      </c>
      <c r="F530" s="210" t="s">
        <v>654</v>
      </c>
      <c r="G530" s="208"/>
      <c r="H530" s="211" t="s">
        <v>21</v>
      </c>
      <c r="I530" s="212"/>
      <c r="J530" s="208"/>
      <c r="K530" s="208"/>
      <c r="L530" s="213"/>
      <c r="M530" s="214"/>
      <c r="N530" s="215"/>
      <c r="O530" s="215"/>
      <c r="P530" s="215"/>
      <c r="Q530" s="215"/>
      <c r="R530" s="215"/>
      <c r="S530" s="215"/>
      <c r="T530" s="216"/>
      <c r="AT530" s="217" t="s">
        <v>173</v>
      </c>
      <c r="AU530" s="217" t="s">
        <v>82</v>
      </c>
      <c r="AV530" s="11" t="s">
        <v>80</v>
      </c>
      <c r="AW530" s="11" t="s">
        <v>36</v>
      </c>
      <c r="AX530" s="11" t="s">
        <v>72</v>
      </c>
      <c r="AY530" s="217" t="s">
        <v>162</v>
      </c>
    </row>
    <row r="531" spans="2:65" s="11" customFormat="1">
      <c r="B531" s="207"/>
      <c r="C531" s="208"/>
      <c r="D531" s="204" t="s">
        <v>173</v>
      </c>
      <c r="E531" s="209" t="s">
        <v>21</v>
      </c>
      <c r="F531" s="210" t="s">
        <v>639</v>
      </c>
      <c r="G531" s="208"/>
      <c r="H531" s="211" t="s">
        <v>21</v>
      </c>
      <c r="I531" s="212"/>
      <c r="J531" s="208"/>
      <c r="K531" s="208"/>
      <c r="L531" s="213"/>
      <c r="M531" s="214"/>
      <c r="N531" s="215"/>
      <c r="O531" s="215"/>
      <c r="P531" s="215"/>
      <c r="Q531" s="215"/>
      <c r="R531" s="215"/>
      <c r="S531" s="215"/>
      <c r="T531" s="216"/>
      <c r="AT531" s="217" t="s">
        <v>173</v>
      </c>
      <c r="AU531" s="217" t="s">
        <v>82</v>
      </c>
      <c r="AV531" s="11" t="s">
        <v>80</v>
      </c>
      <c r="AW531" s="11" t="s">
        <v>36</v>
      </c>
      <c r="AX531" s="11" t="s">
        <v>72</v>
      </c>
      <c r="AY531" s="217" t="s">
        <v>162</v>
      </c>
    </row>
    <row r="532" spans="2:65" s="11" customFormat="1">
      <c r="B532" s="207"/>
      <c r="C532" s="208"/>
      <c r="D532" s="204" t="s">
        <v>173</v>
      </c>
      <c r="E532" s="209" t="s">
        <v>21</v>
      </c>
      <c r="F532" s="210" t="s">
        <v>210</v>
      </c>
      <c r="G532" s="208"/>
      <c r="H532" s="211" t="s">
        <v>21</v>
      </c>
      <c r="I532" s="212"/>
      <c r="J532" s="208"/>
      <c r="K532" s="208"/>
      <c r="L532" s="213"/>
      <c r="M532" s="214"/>
      <c r="N532" s="215"/>
      <c r="O532" s="215"/>
      <c r="P532" s="215"/>
      <c r="Q532" s="215"/>
      <c r="R532" s="215"/>
      <c r="S532" s="215"/>
      <c r="T532" s="216"/>
      <c r="AT532" s="217" t="s">
        <v>173</v>
      </c>
      <c r="AU532" s="217" t="s">
        <v>82</v>
      </c>
      <c r="AV532" s="11" t="s">
        <v>80</v>
      </c>
      <c r="AW532" s="11" t="s">
        <v>36</v>
      </c>
      <c r="AX532" s="11" t="s">
        <v>72</v>
      </c>
      <c r="AY532" s="217" t="s">
        <v>162</v>
      </c>
    </row>
    <row r="533" spans="2:65" s="12" customFormat="1">
      <c r="B533" s="218"/>
      <c r="C533" s="219"/>
      <c r="D533" s="204" t="s">
        <v>173</v>
      </c>
      <c r="E533" s="220" t="s">
        <v>21</v>
      </c>
      <c r="F533" s="221" t="s">
        <v>660</v>
      </c>
      <c r="G533" s="219"/>
      <c r="H533" s="222">
        <v>73.5</v>
      </c>
      <c r="I533" s="223"/>
      <c r="J533" s="219"/>
      <c r="K533" s="219"/>
      <c r="L533" s="224"/>
      <c r="M533" s="225"/>
      <c r="N533" s="226"/>
      <c r="O533" s="226"/>
      <c r="P533" s="226"/>
      <c r="Q533" s="226"/>
      <c r="R533" s="226"/>
      <c r="S533" s="226"/>
      <c r="T533" s="227"/>
      <c r="AT533" s="228" t="s">
        <v>173</v>
      </c>
      <c r="AU533" s="228" t="s">
        <v>82</v>
      </c>
      <c r="AV533" s="12" t="s">
        <v>82</v>
      </c>
      <c r="AW533" s="12" t="s">
        <v>36</v>
      </c>
      <c r="AX533" s="12" t="s">
        <v>72</v>
      </c>
      <c r="AY533" s="228" t="s">
        <v>162</v>
      </c>
    </row>
    <row r="534" spans="2:65" s="11" customFormat="1">
      <c r="B534" s="207"/>
      <c r="C534" s="208"/>
      <c r="D534" s="204" t="s">
        <v>173</v>
      </c>
      <c r="E534" s="209" t="s">
        <v>21</v>
      </c>
      <c r="F534" s="210" t="s">
        <v>212</v>
      </c>
      <c r="G534" s="208"/>
      <c r="H534" s="211" t="s">
        <v>21</v>
      </c>
      <c r="I534" s="212"/>
      <c r="J534" s="208"/>
      <c r="K534" s="208"/>
      <c r="L534" s="213"/>
      <c r="M534" s="214"/>
      <c r="N534" s="215"/>
      <c r="O534" s="215"/>
      <c r="P534" s="215"/>
      <c r="Q534" s="215"/>
      <c r="R534" s="215"/>
      <c r="S534" s="215"/>
      <c r="T534" s="216"/>
      <c r="AT534" s="217" t="s">
        <v>173</v>
      </c>
      <c r="AU534" s="217" t="s">
        <v>82</v>
      </c>
      <c r="AV534" s="11" t="s">
        <v>80</v>
      </c>
      <c r="AW534" s="11" t="s">
        <v>36</v>
      </c>
      <c r="AX534" s="11" t="s">
        <v>72</v>
      </c>
      <c r="AY534" s="217" t="s">
        <v>162</v>
      </c>
    </row>
    <row r="535" spans="2:65" s="12" customFormat="1">
      <c r="B535" s="218"/>
      <c r="C535" s="219"/>
      <c r="D535" s="204" t="s">
        <v>173</v>
      </c>
      <c r="E535" s="220" t="s">
        <v>21</v>
      </c>
      <c r="F535" s="221" t="s">
        <v>660</v>
      </c>
      <c r="G535" s="219"/>
      <c r="H535" s="222">
        <v>73.5</v>
      </c>
      <c r="I535" s="223"/>
      <c r="J535" s="219"/>
      <c r="K535" s="219"/>
      <c r="L535" s="224"/>
      <c r="M535" s="225"/>
      <c r="N535" s="226"/>
      <c r="O535" s="226"/>
      <c r="P535" s="226"/>
      <c r="Q535" s="226"/>
      <c r="R535" s="226"/>
      <c r="S535" s="226"/>
      <c r="T535" s="227"/>
      <c r="AT535" s="228" t="s">
        <v>173</v>
      </c>
      <c r="AU535" s="228" t="s">
        <v>82</v>
      </c>
      <c r="AV535" s="12" t="s">
        <v>82</v>
      </c>
      <c r="AW535" s="12" t="s">
        <v>36</v>
      </c>
      <c r="AX535" s="12" t="s">
        <v>72</v>
      </c>
      <c r="AY535" s="228" t="s">
        <v>162</v>
      </c>
    </row>
    <row r="536" spans="2:65" s="13" customFormat="1">
      <c r="B536" s="229"/>
      <c r="C536" s="230"/>
      <c r="D536" s="231" t="s">
        <v>173</v>
      </c>
      <c r="E536" s="232" t="s">
        <v>21</v>
      </c>
      <c r="F536" s="233" t="s">
        <v>177</v>
      </c>
      <c r="G536" s="230"/>
      <c r="H536" s="234">
        <v>147</v>
      </c>
      <c r="I536" s="235"/>
      <c r="J536" s="230"/>
      <c r="K536" s="230"/>
      <c r="L536" s="236"/>
      <c r="M536" s="237"/>
      <c r="N536" s="238"/>
      <c r="O536" s="238"/>
      <c r="P536" s="238"/>
      <c r="Q536" s="238"/>
      <c r="R536" s="238"/>
      <c r="S536" s="238"/>
      <c r="T536" s="239"/>
      <c r="AT536" s="240" t="s">
        <v>173</v>
      </c>
      <c r="AU536" s="240" t="s">
        <v>82</v>
      </c>
      <c r="AV536" s="13" t="s">
        <v>169</v>
      </c>
      <c r="AW536" s="13" t="s">
        <v>36</v>
      </c>
      <c r="AX536" s="13" t="s">
        <v>80</v>
      </c>
      <c r="AY536" s="240" t="s">
        <v>162</v>
      </c>
    </row>
    <row r="537" spans="2:65" s="1" customFormat="1" ht="20.45" customHeight="1">
      <c r="B537" s="40"/>
      <c r="C537" s="242" t="s">
        <v>640</v>
      </c>
      <c r="D537" s="242" t="s">
        <v>387</v>
      </c>
      <c r="E537" s="243" t="s">
        <v>641</v>
      </c>
      <c r="F537" s="244" t="s">
        <v>642</v>
      </c>
      <c r="G537" s="245" t="s">
        <v>260</v>
      </c>
      <c r="H537" s="246">
        <v>176.4</v>
      </c>
      <c r="I537" s="247"/>
      <c r="J537" s="248">
        <f>ROUND(I537*H537,2)</f>
        <v>0</v>
      </c>
      <c r="K537" s="244" t="s">
        <v>21</v>
      </c>
      <c r="L537" s="249"/>
      <c r="M537" s="250" t="s">
        <v>21</v>
      </c>
      <c r="N537" s="251" t="s">
        <v>43</v>
      </c>
      <c r="O537" s="41"/>
      <c r="P537" s="201">
        <f>O537*H537</f>
        <v>0</v>
      </c>
      <c r="Q537" s="201">
        <v>1.8E-3</v>
      </c>
      <c r="R537" s="201">
        <f>Q537*H537</f>
        <v>0.31752000000000002</v>
      </c>
      <c r="S537" s="201">
        <v>0</v>
      </c>
      <c r="T537" s="202">
        <f>S537*H537</f>
        <v>0</v>
      </c>
      <c r="AR537" s="23" t="s">
        <v>373</v>
      </c>
      <c r="AT537" s="23" t="s">
        <v>387</v>
      </c>
      <c r="AU537" s="23" t="s">
        <v>82</v>
      </c>
      <c r="AY537" s="23" t="s">
        <v>162</v>
      </c>
      <c r="BE537" s="203">
        <f>IF(N537="základní",J537,0)</f>
        <v>0</v>
      </c>
      <c r="BF537" s="203">
        <f>IF(N537="snížená",J537,0)</f>
        <v>0</v>
      </c>
      <c r="BG537" s="203">
        <f>IF(N537="zákl. přenesená",J537,0)</f>
        <v>0</v>
      </c>
      <c r="BH537" s="203">
        <f>IF(N537="sníž. přenesená",J537,0)</f>
        <v>0</v>
      </c>
      <c r="BI537" s="203">
        <f>IF(N537="nulová",J537,0)</f>
        <v>0</v>
      </c>
      <c r="BJ537" s="23" t="s">
        <v>80</v>
      </c>
      <c r="BK537" s="203">
        <f>ROUND(I537*H537,2)</f>
        <v>0</v>
      </c>
      <c r="BL537" s="23" t="s">
        <v>271</v>
      </c>
      <c r="BM537" s="23" t="s">
        <v>767</v>
      </c>
    </row>
    <row r="538" spans="2:65" s="1" customFormat="1" ht="27">
      <c r="B538" s="40"/>
      <c r="C538" s="62"/>
      <c r="D538" s="204" t="s">
        <v>486</v>
      </c>
      <c r="E538" s="62"/>
      <c r="F538" s="205" t="s">
        <v>644</v>
      </c>
      <c r="G538" s="62"/>
      <c r="H538" s="62"/>
      <c r="I538" s="162"/>
      <c r="J538" s="62"/>
      <c r="K538" s="62"/>
      <c r="L538" s="60"/>
      <c r="M538" s="206"/>
      <c r="N538" s="41"/>
      <c r="O538" s="41"/>
      <c r="P538" s="41"/>
      <c r="Q538" s="41"/>
      <c r="R538" s="41"/>
      <c r="S538" s="41"/>
      <c r="T538" s="77"/>
      <c r="AT538" s="23" t="s">
        <v>486</v>
      </c>
      <c r="AU538" s="23" t="s">
        <v>82</v>
      </c>
    </row>
    <row r="539" spans="2:65" s="11" customFormat="1">
      <c r="B539" s="207"/>
      <c r="C539" s="208"/>
      <c r="D539" s="204" t="s">
        <v>173</v>
      </c>
      <c r="E539" s="209" t="s">
        <v>21</v>
      </c>
      <c r="F539" s="210" t="s">
        <v>645</v>
      </c>
      <c r="G539" s="208"/>
      <c r="H539" s="211" t="s">
        <v>21</v>
      </c>
      <c r="I539" s="212"/>
      <c r="J539" s="208"/>
      <c r="K539" s="208"/>
      <c r="L539" s="213"/>
      <c r="M539" s="214"/>
      <c r="N539" s="215"/>
      <c r="O539" s="215"/>
      <c r="P539" s="215"/>
      <c r="Q539" s="215"/>
      <c r="R539" s="215"/>
      <c r="S539" s="215"/>
      <c r="T539" s="216"/>
      <c r="AT539" s="217" t="s">
        <v>173</v>
      </c>
      <c r="AU539" s="217" t="s">
        <v>82</v>
      </c>
      <c r="AV539" s="11" t="s">
        <v>80</v>
      </c>
      <c r="AW539" s="11" t="s">
        <v>36</v>
      </c>
      <c r="AX539" s="11" t="s">
        <v>72</v>
      </c>
      <c r="AY539" s="217" t="s">
        <v>162</v>
      </c>
    </row>
    <row r="540" spans="2:65" s="12" customFormat="1">
      <c r="B540" s="218"/>
      <c r="C540" s="219"/>
      <c r="D540" s="204" t="s">
        <v>173</v>
      </c>
      <c r="E540" s="220" t="s">
        <v>21</v>
      </c>
      <c r="F540" s="221" t="s">
        <v>768</v>
      </c>
      <c r="G540" s="219"/>
      <c r="H540" s="222">
        <v>176.4</v>
      </c>
      <c r="I540" s="223"/>
      <c r="J540" s="219"/>
      <c r="K540" s="219"/>
      <c r="L540" s="224"/>
      <c r="M540" s="225"/>
      <c r="N540" s="226"/>
      <c r="O540" s="226"/>
      <c r="P540" s="226"/>
      <c r="Q540" s="226"/>
      <c r="R540" s="226"/>
      <c r="S540" s="226"/>
      <c r="T540" s="227"/>
      <c r="AT540" s="228" t="s">
        <v>173</v>
      </c>
      <c r="AU540" s="228" t="s">
        <v>82</v>
      </c>
      <c r="AV540" s="12" t="s">
        <v>82</v>
      </c>
      <c r="AW540" s="12" t="s">
        <v>36</v>
      </c>
      <c r="AX540" s="12" t="s">
        <v>72</v>
      </c>
      <c r="AY540" s="228" t="s">
        <v>162</v>
      </c>
    </row>
    <row r="541" spans="2:65" s="13" customFormat="1">
      <c r="B541" s="229"/>
      <c r="C541" s="230"/>
      <c r="D541" s="231" t="s">
        <v>173</v>
      </c>
      <c r="E541" s="232" t="s">
        <v>21</v>
      </c>
      <c r="F541" s="233" t="s">
        <v>177</v>
      </c>
      <c r="G541" s="230"/>
      <c r="H541" s="234">
        <v>176.4</v>
      </c>
      <c r="I541" s="235"/>
      <c r="J541" s="230"/>
      <c r="K541" s="230"/>
      <c r="L541" s="236"/>
      <c r="M541" s="237"/>
      <c r="N541" s="238"/>
      <c r="O541" s="238"/>
      <c r="P541" s="238"/>
      <c r="Q541" s="238"/>
      <c r="R541" s="238"/>
      <c r="S541" s="238"/>
      <c r="T541" s="239"/>
      <c r="AT541" s="240" t="s">
        <v>173</v>
      </c>
      <c r="AU541" s="240" t="s">
        <v>82</v>
      </c>
      <c r="AV541" s="13" t="s">
        <v>169</v>
      </c>
      <c r="AW541" s="13" t="s">
        <v>36</v>
      </c>
      <c r="AX541" s="13" t="s">
        <v>80</v>
      </c>
      <c r="AY541" s="240" t="s">
        <v>162</v>
      </c>
    </row>
    <row r="542" spans="2:65" s="1" customFormat="1" ht="40.15" customHeight="1">
      <c r="B542" s="40"/>
      <c r="C542" s="192" t="s">
        <v>647</v>
      </c>
      <c r="D542" s="192" t="s">
        <v>164</v>
      </c>
      <c r="E542" s="193" t="s">
        <v>648</v>
      </c>
      <c r="F542" s="194" t="s">
        <v>649</v>
      </c>
      <c r="G542" s="195" t="s">
        <v>357</v>
      </c>
      <c r="H542" s="196">
        <v>0.318</v>
      </c>
      <c r="I542" s="197"/>
      <c r="J542" s="198">
        <f>ROUND(I542*H542,2)</f>
        <v>0</v>
      </c>
      <c r="K542" s="194" t="s">
        <v>168</v>
      </c>
      <c r="L542" s="60"/>
      <c r="M542" s="199" t="s">
        <v>21</v>
      </c>
      <c r="N542" s="200" t="s">
        <v>43</v>
      </c>
      <c r="O542" s="41"/>
      <c r="P542" s="201">
        <f>O542*H542</f>
        <v>0</v>
      </c>
      <c r="Q542" s="201">
        <v>0</v>
      </c>
      <c r="R542" s="201">
        <f>Q542*H542</f>
        <v>0</v>
      </c>
      <c r="S542" s="201">
        <v>0</v>
      </c>
      <c r="T542" s="202">
        <f>S542*H542</f>
        <v>0</v>
      </c>
      <c r="AR542" s="23" t="s">
        <v>271</v>
      </c>
      <c r="AT542" s="23" t="s">
        <v>164</v>
      </c>
      <c r="AU542" s="23" t="s">
        <v>82</v>
      </c>
      <c r="AY542" s="23" t="s">
        <v>162</v>
      </c>
      <c r="BE542" s="203">
        <f>IF(N542="základní",J542,0)</f>
        <v>0</v>
      </c>
      <c r="BF542" s="203">
        <f>IF(N542="snížená",J542,0)</f>
        <v>0</v>
      </c>
      <c r="BG542" s="203">
        <f>IF(N542="zákl. přenesená",J542,0)</f>
        <v>0</v>
      </c>
      <c r="BH542" s="203">
        <f>IF(N542="sníž. přenesená",J542,0)</f>
        <v>0</v>
      </c>
      <c r="BI542" s="203">
        <f>IF(N542="nulová",J542,0)</f>
        <v>0</v>
      </c>
      <c r="BJ542" s="23" t="s">
        <v>80</v>
      </c>
      <c r="BK542" s="203">
        <f>ROUND(I542*H542,2)</f>
        <v>0</v>
      </c>
      <c r="BL542" s="23" t="s">
        <v>271</v>
      </c>
      <c r="BM542" s="23" t="s">
        <v>769</v>
      </c>
    </row>
    <row r="543" spans="2:65" s="1" customFormat="1" ht="135">
      <c r="B543" s="40"/>
      <c r="C543" s="62"/>
      <c r="D543" s="204" t="s">
        <v>171</v>
      </c>
      <c r="E543" s="62"/>
      <c r="F543" s="205" t="s">
        <v>651</v>
      </c>
      <c r="G543" s="62"/>
      <c r="H543" s="62"/>
      <c r="I543" s="162"/>
      <c r="J543" s="62"/>
      <c r="K543" s="62"/>
      <c r="L543" s="60"/>
      <c r="M543" s="255"/>
      <c r="N543" s="256"/>
      <c r="O543" s="256"/>
      <c r="P543" s="256"/>
      <c r="Q543" s="256"/>
      <c r="R543" s="256"/>
      <c r="S543" s="256"/>
      <c r="T543" s="257"/>
      <c r="AT543" s="23" t="s">
        <v>171</v>
      </c>
      <c r="AU543" s="23" t="s">
        <v>82</v>
      </c>
    </row>
    <row r="544" spans="2:65" s="1" customFormat="1" ht="6.95" customHeight="1">
      <c r="B544" s="55"/>
      <c r="C544" s="56"/>
      <c r="D544" s="56"/>
      <c r="E544" s="56"/>
      <c r="F544" s="56"/>
      <c r="G544" s="56"/>
      <c r="H544" s="56"/>
      <c r="I544" s="138"/>
      <c r="J544" s="56"/>
      <c r="K544" s="56"/>
      <c r="L544" s="60"/>
    </row>
  </sheetData>
  <sheetProtection password="CC35" sheet="1" objects="1" scenarios="1" formatCells="0" formatColumns="0" formatRows="0" sort="0" autoFilter="0"/>
  <autoFilter ref="C86:K543"/>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4"/>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88</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770</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ROUND(J87,2)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ROUND(SUM(BE87:BE543), 2)</f>
        <v>0</v>
      </c>
      <c r="G30" s="41"/>
      <c r="H30" s="41"/>
      <c r="I30" s="130">
        <v>0.21</v>
      </c>
      <c r="J30" s="129">
        <f>ROUND(ROUND((SUM(BE87:BE543)), 2)*I30, 2)</f>
        <v>0</v>
      </c>
      <c r="K30" s="44"/>
    </row>
    <row r="31" spans="2:11" s="1" customFormat="1" ht="14.45" customHeight="1">
      <c r="B31" s="40"/>
      <c r="C31" s="41"/>
      <c r="D31" s="41"/>
      <c r="E31" s="48" t="s">
        <v>44</v>
      </c>
      <c r="F31" s="129">
        <f>ROUND(SUM(BF87:BF543), 2)</f>
        <v>0</v>
      </c>
      <c r="G31" s="41"/>
      <c r="H31" s="41"/>
      <c r="I31" s="130">
        <v>0.15</v>
      </c>
      <c r="J31" s="129">
        <f>ROUND(ROUND((SUM(BF87:BF543)), 2)*I31, 2)</f>
        <v>0</v>
      </c>
      <c r="K31" s="44"/>
    </row>
    <row r="32" spans="2:11" s="1" customFormat="1" ht="14.45" hidden="1" customHeight="1">
      <c r="B32" s="40"/>
      <c r="C32" s="41"/>
      <c r="D32" s="41"/>
      <c r="E32" s="48" t="s">
        <v>45</v>
      </c>
      <c r="F32" s="129">
        <f>ROUND(SUM(BG87:BG543), 2)</f>
        <v>0</v>
      </c>
      <c r="G32" s="41"/>
      <c r="H32" s="41"/>
      <c r="I32" s="130">
        <v>0.21</v>
      </c>
      <c r="J32" s="129">
        <v>0</v>
      </c>
      <c r="K32" s="44"/>
    </row>
    <row r="33" spans="2:11" s="1" customFormat="1" ht="14.45" hidden="1" customHeight="1">
      <c r="B33" s="40"/>
      <c r="C33" s="41"/>
      <c r="D33" s="41"/>
      <c r="E33" s="48" t="s">
        <v>46</v>
      </c>
      <c r="F33" s="129">
        <f>ROUND(SUM(BH87:BH543), 2)</f>
        <v>0</v>
      </c>
      <c r="G33" s="41"/>
      <c r="H33" s="41"/>
      <c r="I33" s="130">
        <v>0.15</v>
      </c>
      <c r="J33" s="129">
        <v>0</v>
      </c>
      <c r="K33" s="44"/>
    </row>
    <row r="34" spans="2:11" s="1" customFormat="1" ht="14.45" hidden="1" customHeight="1">
      <c r="B34" s="40"/>
      <c r="C34" s="41"/>
      <c r="D34" s="41"/>
      <c r="E34" s="48" t="s">
        <v>47</v>
      </c>
      <c r="F34" s="129">
        <f>ROUND(SUM(BI87:BI543),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SO 03 - Stupeň č. 3 ř. km 30,807 (km 30,812)</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J87</f>
        <v>0</v>
      </c>
      <c r="K56" s="44"/>
      <c r="AU56" s="23" t="s">
        <v>134</v>
      </c>
    </row>
    <row r="57" spans="2:47" s="7" customFormat="1" ht="24.95" customHeight="1">
      <c r="B57" s="148"/>
      <c r="C57" s="149"/>
      <c r="D57" s="150" t="s">
        <v>135</v>
      </c>
      <c r="E57" s="151"/>
      <c r="F57" s="151"/>
      <c r="G57" s="151"/>
      <c r="H57" s="151"/>
      <c r="I57" s="152"/>
      <c r="J57" s="153">
        <f>J88</f>
        <v>0</v>
      </c>
      <c r="K57" s="154"/>
    </row>
    <row r="58" spans="2:47" s="8" customFormat="1" ht="19.899999999999999" customHeight="1">
      <c r="B58" s="155"/>
      <c r="C58" s="156"/>
      <c r="D58" s="157" t="s">
        <v>136</v>
      </c>
      <c r="E58" s="158"/>
      <c r="F58" s="158"/>
      <c r="G58" s="158"/>
      <c r="H58" s="158"/>
      <c r="I58" s="159"/>
      <c r="J58" s="160">
        <f>J89</f>
        <v>0</v>
      </c>
      <c r="K58" s="161"/>
    </row>
    <row r="59" spans="2:47" s="8" customFormat="1" ht="19.899999999999999" customHeight="1">
      <c r="B59" s="155"/>
      <c r="C59" s="156"/>
      <c r="D59" s="157" t="s">
        <v>137</v>
      </c>
      <c r="E59" s="158"/>
      <c r="F59" s="158"/>
      <c r="G59" s="158"/>
      <c r="H59" s="158"/>
      <c r="I59" s="159"/>
      <c r="J59" s="160">
        <f>J311</f>
        <v>0</v>
      </c>
      <c r="K59" s="161"/>
    </row>
    <row r="60" spans="2:47" s="8" customFormat="1" ht="19.899999999999999" customHeight="1">
      <c r="B60" s="155"/>
      <c r="C60" s="156"/>
      <c r="D60" s="157" t="s">
        <v>138</v>
      </c>
      <c r="E60" s="158"/>
      <c r="F60" s="158"/>
      <c r="G60" s="158"/>
      <c r="H60" s="158"/>
      <c r="I60" s="159"/>
      <c r="J60" s="160">
        <f>J339</f>
        <v>0</v>
      </c>
      <c r="K60" s="161"/>
    </row>
    <row r="61" spans="2:47" s="8" customFormat="1" ht="19.899999999999999" customHeight="1">
      <c r="B61" s="155"/>
      <c r="C61" s="156"/>
      <c r="D61" s="157" t="s">
        <v>139</v>
      </c>
      <c r="E61" s="158"/>
      <c r="F61" s="158"/>
      <c r="G61" s="158"/>
      <c r="H61" s="158"/>
      <c r="I61" s="159"/>
      <c r="J61" s="160">
        <f>J391</f>
        <v>0</v>
      </c>
      <c r="K61" s="161"/>
    </row>
    <row r="62" spans="2:47" s="8" customFormat="1" ht="19.899999999999999" customHeight="1">
      <c r="B62" s="155"/>
      <c r="C62" s="156"/>
      <c r="D62" s="157" t="s">
        <v>140</v>
      </c>
      <c r="E62" s="158"/>
      <c r="F62" s="158"/>
      <c r="G62" s="158"/>
      <c r="H62" s="158"/>
      <c r="I62" s="159"/>
      <c r="J62" s="160">
        <f>J438</f>
        <v>0</v>
      </c>
      <c r="K62" s="161"/>
    </row>
    <row r="63" spans="2:47" s="8" customFormat="1" ht="19.899999999999999" customHeight="1">
      <c r="B63" s="155"/>
      <c r="C63" s="156"/>
      <c r="D63" s="157" t="s">
        <v>141</v>
      </c>
      <c r="E63" s="158"/>
      <c r="F63" s="158"/>
      <c r="G63" s="158"/>
      <c r="H63" s="158"/>
      <c r="I63" s="159"/>
      <c r="J63" s="160">
        <f>J445</f>
        <v>0</v>
      </c>
      <c r="K63" s="161"/>
    </row>
    <row r="64" spans="2:47" s="8" customFormat="1" ht="19.899999999999999" customHeight="1">
      <c r="B64" s="155"/>
      <c r="C64" s="156"/>
      <c r="D64" s="157" t="s">
        <v>142</v>
      </c>
      <c r="E64" s="158"/>
      <c r="F64" s="158"/>
      <c r="G64" s="158"/>
      <c r="H64" s="158"/>
      <c r="I64" s="159"/>
      <c r="J64" s="160">
        <f>J477</f>
        <v>0</v>
      </c>
      <c r="K64" s="161"/>
    </row>
    <row r="65" spans="2:12" s="8" customFormat="1" ht="19.899999999999999" customHeight="1">
      <c r="B65" s="155"/>
      <c r="C65" s="156"/>
      <c r="D65" s="157" t="s">
        <v>143</v>
      </c>
      <c r="E65" s="158"/>
      <c r="F65" s="158"/>
      <c r="G65" s="158"/>
      <c r="H65" s="158"/>
      <c r="I65" s="159"/>
      <c r="J65" s="160">
        <f>J514</f>
        <v>0</v>
      </c>
      <c r="K65" s="161"/>
    </row>
    <row r="66" spans="2:12" s="7" customFormat="1" ht="24.95" customHeight="1">
      <c r="B66" s="148"/>
      <c r="C66" s="149"/>
      <c r="D66" s="150" t="s">
        <v>144</v>
      </c>
      <c r="E66" s="151"/>
      <c r="F66" s="151"/>
      <c r="G66" s="151"/>
      <c r="H66" s="151"/>
      <c r="I66" s="152"/>
      <c r="J66" s="153">
        <f>J517</f>
        <v>0</v>
      </c>
      <c r="K66" s="154"/>
    </row>
    <row r="67" spans="2:12" s="8" customFormat="1" ht="19.899999999999999" customHeight="1">
      <c r="B67" s="155"/>
      <c r="C67" s="156"/>
      <c r="D67" s="157" t="s">
        <v>145</v>
      </c>
      <c r="E67" s="158"/>
      <c r="F67" s="158"/>
      <c r="G67" s="158"/>
      <c r="H67" s="158"/>
      <c r="I67" s="159"/>
      <c r="J67" s="160">
        <f>J518</f>
        <v>0</v>
      </c>
      <c r="K67" s="161"/>
    </row>
    <row r="68" spans="2:12" s="1" customFormat="1" ht="21.75" customHeight="1">
      <c r="B68" s="40"/>
      <c r="C68" s="41"/>
      <c r="D68" s="41"/>
      <c r="E68" s="41"/>
      <c r="F68" s="41"/>
      <c r="G68" s="41"/>
      <c r="H68" s="41"/>
      <c r="I68" s="117"/>
      <c r="J68" s="41"/>
      <c r="K68" s="44"/>
    </row>
    <row r="69" spans="2:12" s="1" customFormat="1" ht="6.95" customHeight="1">
      <c r="B69" s="55"/>
      <c r="C69" s="56"/>
      <c r="D69" s="56"/>
      <c r="E69" s="56"/>
      <c r="F69" s="56"/>
      <c r="G69" s="56"/>
      <c r="H69" s="56"/>
      <c r="I69" s="138"/>
      <c r="J69" s="56"/>
      <c r="K69" s="57"/>
    </row>
    <row r="73" spans="2:12" s="1" customFormat="1" ht="6.95" customHeight="1">
      <c r="B73" s="58"/>
      <c r="C73" s="59"/>
      <c r="D73" s="59"/>
      <c r="E73" s="59"/>
      <c r="F73" s="59"/>
      <c r="G73" s="59"/>
      <c r="H73" s="59"/>
      <c r="I73" s="141"/>
      <c r="J73" s="59"/>
      <c r="K73" s="59"/>
      <c r="L73" s="60"/>
    </row>
    <row r="74" spans="2:12" s="1" customFormat="1" ht="36.950000000000003" customHeight="1">
      <c r="B74" s="40"/>
      <c r="C74" s="61" t="s">
        <v>146</v>
      </c>
      <c r="D74" s="62"/>
      <c r="E74" s="62"/>
      <c r="F74" s="62"/>
      <c r="G74" s="62"/>
      <c r="H74" s="62"/>
      <c r="I74" s="162"/>
      <c r="J74" s="62"/>
      <c r="K74" s="62"/>
      <c r="L74" s="60"/>
    </row>
    <row r="75" spans="2:12" s="1" customFormat="1" ht="6.95" customHeight="1">
      <c r="B75" s="40"/>
      <c r="C75" s="62"/>
      <c r="D75" s="62"/>
      <c r="E75" s="62"/>
      <c r="F75" s="62"/>
      <c r="G75" s="62"/>
      <c r="H75" s="62"/>
      <c r="I75" s="162"/>
      <c r="J75" s="62"/>
      <c r="K75" s="62"/>
      <c r="L75" s="60"/>
    </row>
    <row r="76" spans="2:12" s="1" customFormat="1" ht="14.45" customHeight="1">
      <c r="B76" s="40"/>
      <c r="C76" s="64" t="s">
        <v>18</v>
      </c>
      <c r="D76" s="62"/>
      <c r="E76" s="62"/>
      <c r="F76" s="62"/>
      <c r="G76" s="62"/>
      <c r="H76" s="62"/>
      <c r="I76" s="162"/>
      <c r="J76" s="62"/>
      <c r="K76" s="62"/>
      <c r="L76" s="60"/>
    </row>
    <row r="77" spans="2:12" s="1" customFormat="1" ht="20.45" customHeight="1">
      <c r="B77" s="40"/>
      <c r="C77" s="62"/>
      <c r="D77" s="62"/>
      <c r="E77" s="381" t="str">
        <f>E7</f>
        <v>Desná, Loučná - Kouty nad Desnou, oprava kamenných stupňů</v>
      </c>
      <c r="F77" s="382"/>
      <c r="G77" s="382"/>
      <c r="H77" s="382"/>
      <c r="I77" s="162"/>
      <c r="J77" s="62"/>
      <c r="K77" s="62"/>
      <c r="L77" s="60"/>
    </row>
    <row r="78" spans="2:12" s="1" customFormat="1" ht="14.45" customHeight="1">
      <c r="B78" s="40"/>
      <c r="C78" s="64" t="s">
        <v>128</v>
      </c>
      <c r="D78" s="62"/>
      <c r="E78" s="62"/>
      <c r="F78" s="62"/>
      <c r="G78" s="62"/>
      <c r="H78" s="62"/>
      <c r="I78" s="162"/>
      <c r="J78" s="62"/>
      <c r="K78" s="62"/>
      <c r="L78" s="60"/>
    </row>
    <row r="79" spans="2:12" s="1" customFormat="1" ht="22.15" customHeight="1">
      <c r="B79" s="40"/>
      <c r="C79" s="62"/>
      <c r="D79" s="62"/>
      <c r="E79" s="349" t="str">
        <f>E9</f>
        <v>SO 03 - Stupeň č. 3 ř. km 30,807 (km 30,812)</v>
      </c>
      <c r="F79" s="383"/>
      <c r="G79" s="383"/>
      <c r="H79" s="383"/>
      <c r="I79" s="162"/>
      <c r="J79" s="62"/>
      <c r="K79" s="62"/>
      <c r="L79" s="60"/>
    </row>
    <row r="80" spans="2:12" s="1" customFormat="1" ht="6.95" customHeight="1">
      <c r="B80" s="40"/>
      <c r="C80" s="62"/>
      <c r="D80" s="62"/>
      <c r="E80" s="62"/>
      <c r="F80" s="62"/>
      <c r="G80" s="62"/>
      <c r="H80" s="62"/>
      <c r="I80" s="162"/>
      <c r="J80" s="62"/>
      <c r="K80" s="62"/>
      <c r="L80" s="60"/>
    </row>
    <row r="81" spans="2:65" s="1" customFormat="1" ht="18" customHeight="1">
      <c r="B81" s="40"/>
      <c r="C81" s="64" t="s">
        <v>23</v>
      </c>
      <c r="D81" s="62"/>
      <c r="E81" s="62"/>
      <c r="F81" s="163" t="str">
        <f>F12</f>
        <v>Kouty nad Desnou, Rejhotice</v>
      </c>
      <c r="G81" s="62"/>
      <c r="H81" s="62"/>
      <c r="I81" s="164" t="s">
        <v>25</v>
      </c>
      <c r="J81" s="72" t="str">
        <f>IF(J12="","",J12)</f>
        <v>25. 9. 2017</v>
      </c>
      <c r="K81" s="62"/>
      <c r="L81" s="60"/>
    </row>
    <row r="82" spans="2:65" s="1" customFormat="1" ht="6.95" customHeight="1">
      <c r="B82" s="40"/>
      <c r="C82" s="62"/>
      <c r="D82" s="62"/>
      <c r="E82" s="62"/>
      <c r="F82" s="62"/>
      <c r="G82" s="62"/>
      <c r="H82" s="62"/>
      <c r="I82" s="162"/>
      <c r="J82" s="62"/>
      <c r="K82" s="62"/>
      <c r="L82" s="60"/>
    </row>
    <row r="83" spans="2:65" s="1" customFormat="1" ht="15">
      <c r="B83" s="40"/>
      <c r="C83" s="64" t="s">
        <v>27</v>
      </c>
      <c r="D83" s="62"/>
      <c r="E83" s="62"/>
      <c r="F83" s="163" t="str">
        <f>E15</f>
        <v xml:space="preserve"> </v>
      </c>
      <c r="G83" s="62"/>
      <c r="H83" s="62"/>
      <c r="I83" s="164" t="s">
        <v>33</v>
      </c>
      <c r="J83" s="163" t="str">
        <f>E21</f>
        <v>AGPOL s.r.o., Jungmannova 153/12, 77900 Olomouc</v>
      </c>
      <c r="K83" s="62"/>
      <c r="L83" s="60"/>
    </row>
    <row r="84" spans="2:65" s="1" customFormat="1" ht="14.45" customHeight="1">
      <c r="B84" s="40"/>
      <c r="C84" s="64" t="s">
        <v>31</v>
      </c>
      <c r="D84" s="62"/>
      <c r="E84" s="62"/>
      <c r="F84" s="163" t="str">
        <f>IF(E18="","",E18)</f>
        <v/>
      </c>
      <c r="G84" s="62"/>
      <c r="H84" s="62"/>
      <c r="I84" s="162"/>
      <c r="J84" s="62"/>
      <c r="K84" s="62"/>
      <c r="L84" s="60"/>
    </row>
    <row r="85" spans="2:65" s="1" customFormat="1" ht="10.35" customHeight="1">
      <c r="B85" s="40"/>
      <c r="C85" s="62"/>
      <c r="D85" s="62"/>
      <c r="E85" s="62"/>
      <c r="F85" s="62"/>
      <c r="G85" s="62"/>
      <c r="H85" s="62"/>
      <c r="I85" s="162"/>
      <c r="J85" s="62"/>
      <c r="K85" s="62"/>
      <c r="L85" s="60"/>
    </row>
    <row r="86" spans="2:65" s="9" customFormat="1" ht="29.25" customHeight="1">
      <c r="B86" s="165"/>
      <c r="C86" s="166" t="s">
        <v>147</v>
      </c>
      <c r="D86" s="167" t="s">
        <v>57</v>
      </c>
      <c r="E86" s="167" t="s">
        <v>53</v>
      </c>
      <c r="F86" s="167" t="s">
        <v>148</v>
      </c>
      <c r="G86" s="167" t="s">
        <v>149</v>
      </c>
      <c r="H86" s="167" t="s">
        <v>150</v>
      </c>
      <c r="I86" s="168" t="s">
        <v>151</v>
      </c>
      <c r="J86" s="167" t="s">
        <v>132</v>
      </c>
      <c r="K86" s="169" t="s">
        <v>152</v>
      </c>
      <c r="L86" s="170"/>
      <c r="M86" s="80" t="s">
        <v>153</v>
      </c>
      <c r="N86" s="81" t="s">
        <v>42</v>
      </c>
      <c r="O86" s="81" t="s">
        <v>154</v>
      </c>
      <c r="P86" s="81" t="s">
        <v>155</v>
      </c>
      <c r="Q86" s="81" t="s">
        <v>156</v>
      </c>
      <c r="R86" s="81" t="s">
        <v>157</v>
      </c>
      <c r="S86" s="81" t="s">
        <v>158</v>
      </c>
      <c r="T86" s="82" t="s">
        <v>159</v>
      </c>
    </row>
    <row r="87" spans="2:65" s="1" customFormat="1" ht="29.25" customHeight="1">
      <c r="B87" s="40"/>
      <c r="C87" s="86" t="s">
        <v>133</v>
      </c>
      <c r="D87" s="62"/>
      <c r="E87" s="62"/>
      <c r="F87" s="62"/>
      <c r="G87" s="62"/>
      <c r="H87" s="62"/>
      <c r="I87" s="162"/>
      <c r="J87" s="171">
        <f>BK87</f>
        <v>0</v>
      </c>
      <c r="K87" s="62"/>
      <c r="L87" s="60"/>
      <c r="M87" s="83"/>
      <c r="N87" s="84"/>
      <c r="O87" s="84"/>
      <c r="P87" s="172">
        <f>P88+P517</f>
        <v>0</v>
      </c>
      <c r="Q87" s="84"/>
      <c r="R87" s="172">
        <f>R88+R517</f>
        <v>661.44791771999996</v>
      </c>
      <c r="S87" s="84"/>
      <c r="T87" s="173">
        <f>T88+T517</f>
        <v>444.78449999999998</v>
      </c>
      <c r="AT87" s="23" t="s">
        <v>71</v>
      </c>
      <c r="AU87" s="23" t="s">
        <v>134</v>
      </c>
      <c r="BK87" s="174">
        <f>BK88+BK517</f>
        <v>0</v>
      </c>
    </row>
    <row r="88" spans="2:65" s="10" customFormat="1" ht="37.35" customHeight="1">
      <c r="B88" s="175"/>
      <c r="C88" s="176"/>
      <c r="D88" s="177" t="s">
        <v>71</v>
      </c>
      <c r="E88" s="178" t="s">
        <v>160</v>
      </c>
      <c r="F88" s="178" t="s">
        <v>161</v>
      </c>
      <c r="G88" s="176"/>
      <c r="H88" s="176"/>
      <c r="I88" s="179"/>
      <c r="J88" s="180">
        <f>BK88</f>
        <v>0</v>
      </c>
      <c r="K88" s="176"/>
      <c r="L88" s="181"/>
      <c r="M88" s="182"/>
      <c r="N88" s="183"/>
      <c r="O88" s="183"/>
      <c r="P88" s="184">
        <f>P89+P311+P339+P391+P438+P445+P477+P514</f>
        <v>0</v>
      </c>
      <c r="Q88" s="183"/>
      <c r="R88" s="184">
        <f>R89+R311+R339+R391+R438+R445+R477+R514</f>
        <v>661.11743772</v>
      </c>
      <c r="S88" s="183"/>
      <c r="T88" s="185">
        <f>T89+T311+T339+T391+T438+T445+T477+T514</f>
        <v>444.096</v>
      </c>
      <c r="AR88" s="186" t="s">
        <v>80</v>
      </c>
      <c r="AT88" s="187" t="s">
        <v>71</v>
      </c>
      <c r="AU88" s="187" t="s">
        <v>72</v>
      </c>
      <c r="AY88" s="186" t="s">
        <v>162</v>
      </c>
      <c r="BK88" s="188">
        <f>BK89+BK311+BK339+BK391+BK438+BK445+BK477+BK514</f>
        <v>0</v>
      </c>
    </row>
    <row r="89" spans="2:65" s="10" customFormat="1" ht="19.899999999999999" customHeight="1">
      <c r="B89" s="175"/>
      <c r="C89" s="176"/>
      <c r="D89" s="189" t="s">
        <v>71</v>
      </c>
      <c r="E89" s="190" t="s">
        <v>80</v>
      </c>
      <c r="F89" s="190" t="s">
        <v>163</v>
      </c>
      <c r="G89" s="176"/>
      <c r="H89" s="176"/>
      <c r="I89" s="179"/>
      <c r="J89" s="191">
        <f>BK89</f>
        <v>0</v>
      </c>
      <c r="K89" s="176"/>
      <c r="L89" s="181"/>
      <c r="M89" s="182"/>
      <c r="N89" s="183"/>
      <c r="O89" s="183"/>
      <c r="P89" s="184">
        <f>SUM(P90:P310)</f>
        <v>0</v>
      </c>
      <c r="Q89" s="183"/>
      <c r="R89" s="184">
        <f>SUM(R90:R310)</f>
        <v>23.155584000000001</v>
      </c>
      <c r="S89" s="183"/>
      <c r="T89" s="185">
        <f>SUM(T90:T310)</f>
        <v>0</v>
      </c>
      <c r="AR89" s="186" t="s">
        <v>80</v>
      </c>
      <c r="AT89" s="187" t="s">
        <v>71</v>
      </c>
      <c r="AU89" s="187" t="s">
        <v>80</v>
      </c>
      <c r="AY89" s="186" t="s">
        <v>162</v>
      </c>
      <c r="BK89" s="188">
        <f>SUM(BK90:BK310)</f>
        <v>0</v>
      </c>
    </row>
    <row r="90" spans="2:65" s="1" customFormat="1" ht="28.9" customHeight="1">
      <c r="B90" s="40"/>
      <c r="C90" s="192" t="s">
        <v>80</v>
      </c>
      <c r="D90" s="192" t="s">
        <v>164</v>
      </c>
      <c r="E90" s="193" t="s">
        <v>165</v>
      </c>
      <c r="F90" s="194" t="s">
        <v>166</v>
      </c>
      <c r="G90" s="195" t="s">
        <v>167</v>
      </c>
      <c r="H90" s="196">
        <v>15</v>
      </c>
      <c r="I90" s="197"/>
      <c r="J90" s="198">
        <f>ROUND(I90*H90,2)</f>
        <v>0</v>
      </c>
      <c r="K90" s="194" t="s">
        <v>168</v>
      </c>
      <c r="L90" s="60"/>
      <c r="M90" s="199" t="s">
        <v>21</v>
      </c>
      <c r="N90" s="200" t="s">
        <v>43</v>
      </c>
      <c r="O90" s="41"/>
      <c r="P90" s="201">
        <f>O90*H90</f>
        <v>0</v>
      </c>
      <c r="Q90" s="201">
        <v>0</v>
      </c>
      <c r="R90" s="201">
        <f>Q90*H90</f>
        <v>0</v>
      </c>
      <c r="S90" s="201">
        <v>0</v>
      </c>
      <c r="T90" s="202">
        <f>S90*H90</f>
        <v>0</v>
      </c>
      <c r="AR90" s="23" t="s">
        <v>169</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169</v>
      </c>
      <c r="BM90" s="23" t="s">
        <v>771</v>
      </c>
    </row>
    <row r="91" spans="2:65" s="1" customFormat="1" ht="378">
      <c r="B91" s="40"/>
      <c r="C91" s="62"/>
      <c r="D91" s="204" t="s">
        <v>171</v>
      </c>
      <c r="E91" s="62"/>
      <c r="F91" s="205" t="s">
        <v>172</v>
      </c>
      <c r="G91" s="62"/>
      <c r="H91" s="62"/>
      <c r="I91" s="162"/>
      <c r="J91" s="62"/>
      <c r="K91" s="62"/>
      <c r="L91" s="60"/>
      <c r="M91" s="206"/>
      <c r="N91" s="41"/>
      <c r="O91" s="41"/>
      <c r="P91" s="41"/>
      <c r="Q91" s="41"/>
      <c r="R91" s="41"/>
      <c r="S91" s="41"/>
      <c r="T91" s="77"/>
      <c r="AT91" s="23" t="s">
        <v>171</v>
      </c>
      <c r="AU91" s="23" t="s">
        <v>82</v>
      </c>
    </row>
    <row r="92" spans="2:65" s="11" customFormat="1">
      <c r="B92" s="207"/>
      <c r="C92" s="208"/>
      <c r="D92" s="204" t="s">
        <v>173</v>
      </c>
      <c r="E92" s="209" t="s">
        <v>21</v>
      </c>
      <c r="F92" s="210" t="s">
        <v>772</v>
      </c>
      <c r="G92" s="208"/>
      <c r="H92" s="211" t="s">
        <v>21</v>
      </c>
      <c r="I92" s="212"/>
      <c r="J92" s="208"/>
      <c r="K92" s="208"/>
      <c r="L92" s="213"/>
      <c r="M92" s="214"/>
      <c r="N92" s="215"/>
      <c r="O92" s="215"/>
      <c r="P92" s="215"/>
      <c r="Q92" s="215"/>
      <c r="R92" s="215"/>
      <c r="S92" s="215"/>
      <c r="T92" s="216"/>
      <c r="AT92" s="217" t="s">
        <v>173</v>
      </c>
      <c r="AU92" s="217" t="s">
        <v>82</v>
      </c>
      <c r="AV92" s="11" t="s">
        <v>80</v>
      </c>
      <c r="AW92" s="11" t="s">
        <v>36</v>
      </c>
      <c r="AX92" s="11" t="s">
        <v>72</v>
      </c>
      <c r="AY92" s="217" t="s">
        <v>162</v>
      </c>
    </row>
    <row r="93" spans="2:65" s="11" customFormat="1">
      <c r="B93" s="207"/>
      <c r="C93" s="208"/>
      <c r="D93" s="204" t="s">
        <v>173</v>
      </c>
      <c r="E93" s="209" t="s">
        <v>21</v>
      </c>
      <c r="F93" s="210" t="s">
        <v>175</v>
      </c>
      <c r="G93" s="208"/>
      <c r="H93" s="211" t="s">
        <v>21</v>
      </c>
      <c r="I93" s="212"/>
      <c r="J93" s="208"/>
      <c r="K93" s="208"/>
      <c r="L93" s="213"/>
      <c r="M93" s="214"/>
      <c r="N93" s="215"/>
      <c r="O93" s="215"/>
      <c r="P93" s="215"/>
      <c r="Q93" s="215"/>
      <c r="R93" s="215"/>
      <c r="S93" s="215"/>
      <c r="T93" s="216"/>
      <c r="AT93" s="217" t="s">
        <v>173</v>
      </c>
      <c r="AU93" s="217" t="s">
        <v>82</v>
      </c>
      <c r="AV93" s="11" t="s">
        <v>80</v>
      </c>
      <c r="AW93" s="11" t="s">
        <v>36</v>
      </c>
      <c r="AX93" s="11" t="s">
        <v>72</v>
      </c>
      <c r="AY93" s="217" t="s">
        <v>162</v>
      </c>
    </row>
    <row r="94" spans="2:65" s="12" customFormat="1">
      <c r="B94" s="218"/>
      <c r="C94" s="219"/>
      <c r="D94" s="204" t="s">
        <v>173</v>
      </c>
      <c r="E94" s="220" t="s">
        <v>21</v>
      </c>
      <c r="F94" s="221" t="s">
        <v>10</v>
      </c>
      <c r="G94" s="219"/>
      <c r="H94" s="222">
        <v>15</v>
      </c>
      <c r="I94" s="223"/>
      <c r="J94" s="219"/>
      <c r="K94" s="219"/>
      <c r="L94" s="224"/>
      <c r="M94" s="225"/>
      <c r="N94" s="226"/>
      <c r="O94" s="226"/>
      <c r="P94" s="226"/>
      <c r="Q94" s="226"/>
      <c r="R94" s="226"/>
      <c r="S94" s="226"/>
      <c r="T94" s="227"/>
      <c r="AT94" s="228" t="s">
        <v>173</v>
      </c>
      <c r="AU94" s="228" t="s">
        <v>82</v>
      </c>
      <c r="AV94" s="12" t="s">
        <v>82</v>
      </c>
      <c r="AW94" s="12" t="s">
        <v>36</v>
      </c>
      <c r="AX94" s="12" t="s">
        <v>72</v>
      </c>
      <c r="AY94" s="228" t="s">
        <v>162</v>
      </c>
    </row>
    <row r="95" spans="2:65" s="13" customFormat="1">
      <c r="B95" s="229"/>
      <c r="C95" s="230"/>
      <c r="D95" s="231" t="s">
        <v>173</v>
      </c>
      <c r="E95" s="232" t="s">
        <v>21</v>
      </c>
      <c r="F95" s="233" t="s">
        <v>177</v>
      </c>
      <c r="G95" s="230"/>
      <c r="H95" s="234">
        <v>15</v>
      </c>
      <c r="I95" s="235"/>
      <c r="J95" s="230"/>
      <c r="K95" s="230"/>
      <c r="L95" s="236"/>
      <c r="M95" s="237"/>
      <c r="N95" s="238"/>
      <c r="O95" s="238"/>
      <c r="P95" s="238"/>
      <c r="Q95" s="238"/>
      <c r="R95" s="238"/>
      <c r="S95" s="238"/>
      <c r="T95" s="239"/>
      <c r="AT95" s="240" t="s">
        <v>173</v>
      </c>
      <c r="AU95" s="240" t="s">
        <v>82</v>
      </c>
      <c r="AV95" s="13" t="s">
        <v>169</v>
      </c>
      <c r="AW95" s="13" t="s">
        <v>36</v>
      </c>
      <c r="AX95" s="13" t="s">
        <v>80</v>
      </c>
      <c r="AY95" s="240" t="s">
        <v>162</v>
      </c>
    </row>
    <row r="96" spans="2:65" s="1" customFormat="1" ht="40.15" customHeight="1">
      <c r="B96" s="40"/>
      <c r="C96" s="192" t="s">
        <v>82</v>
      </c>
      <c r="D96" s="192" t="s">
        <v>164</v>
      </c>
      <c r="E96" s="193" t="s">
        <v>178</v>
      </c>
      <c r="F96" s="194" t="s">
        <v>179</v>
      </c>
      <c r="G96" s="195" t="s">
        <v>167</v>
      </c>
      <c r="H96" s="196">
        <v>15</v>
      </c>
      <c r="I96" s="197"/>
      <c r="J96" s="198">
        <f>ROUND(I96*H96,2)</f>
        <v>0</v>
      </c>
      <c r="K96" s="194" t="s">
        <v>168</v>
      </c>
      <c r="L96" s="60"/>
      <c r="M96" s="199" t="s">
        <v>21</v>
      </c>
      <c r="N96" s="200" t="s">
        <v>43</v>
      </c>
      <c r="O96" s="41"/>
      <c r="P96" s="201">
        <f>O96*H96</f>
        <v>0</v>
      </c>
      <c r="Q96" s="201">
        <v>0.4</v>
      </c>
      <c r="R96" s="201">
        <f>Q96*H96</f>
        <v>6</v>
      </c>
      <c r="S96" s="201">
        <v>0</v>
      </c>
      <c r="T96" s="202">
        <f>S96*H96</f>
        <v>0</v>
      </c>
      <c r="AR96" s="23" t="s">
        <v>169</v>
      </c>
      <c r="AT96" s="23" t="s">
        <v>164</v>
      </c>
      <c r="AU96" s="23" t="s">
        <v>82</v>
      </c>
      <c r="AY96" s="23" t="s">
        <v>162</v>
      </c>
      <c r="BE96" s="203">
        <f>IF(N96="základní",J96,0)</f>
        <v>0</v>
      </c>
      <c r="BF96" s="203">
        <f>IF(N96="snížená",J96,0)</f>
        <v>0</v>
      </c>
      <c r="BG96" s="203">
        <f>IF(N96="zákl. přenesená",J96,0)</f>
        <v>0</v>
      </c>
      <c r="BH96" s="203">
        <f>IF(N96="sníž. přenesená",J96,0)</f>
        <v>0</v>
      </c>
      <c r="BI96" s="203">
        <f>IF(N96="nulová",J96,0)</f>
        <v>0</v>
      </c>
      <c r="BJ96" s="23" t="s">
        <v>80</v>
      </c>
      <c r="BK96" s="203">
        <f>ROUND(I96*H96,2)</f>
        <v>0</v>
      </c>
      <c r="BL96" s="23" t="s">
        <v>169</v>
      </c>
      <c r="BM96" s="23" t="s">
        <v>773</v>
      </c>
    </row>
    <row r="97" spans="2:65" s="1" customFormat="1" ht="135">
      <c r="B97" s="40"/>
      <c r="C97" s="62"/>
      <c r="D97" s="204" t="s">
        <v>171</v>
      </c>
      <c r="E97" s="62"/>
      <c r="F97" s="205" t="s">
        <v>181</v>
      </c>
      <c r="G97" s="62"/>
      <c r="H97" s="62"/>
      <c r="I97" s="162"/>
      <c r="J97" s="62"/>
      <c r="K97" s="62"/>
      <c r="L97" s="60"/>
      <c r="M97" s="206"/>
      <c r="N97" s="41"/>
      <c r="O97" s="41"/>
      <c r="P97" s="41"/>
      <c r="Q97" s="41"/>
      <c r="R97" s="41"/>
      <c r="S97" s="41"/>
      <c r="T97" s="77"/>
      <c r="AT97" s="23" t="s">
        <v>171</v>
      </c>
      <c r="AU97" s="23" t="s">
        <v>82</v>
      </c>
    </row>
    <row r="98" spans="2:65" s="11" customFormat="1">
      <c r="B98" s="207"/>
      <c r="C98" s="208"/>
      <c r="D98" s="204" t="s">
        <v>173</v>
      </c>
      <c r="E98" s="209" t="s">
        <v>21</v>
      </c>
      <c r="F98" s="210" t="s">
        <v>772</v>
      </c>
      <c r="G98" s="208"/>
      <c r="H98" s="211" t="s">
        <v>21</v>
      </c>
      <c r="I98" s="212"/>
      <c r="J98" s="208"/>
      <c r="K98" s="208"/>
      <c r="L98" s="213"/>
      <c r="M98" s="214"/>
      <c r="N98" s="215"/>
      <c r="O98" s="215"/>
      <c r="P98" s="215"/>
      <c r="Q98" s="215"/>
      <c r="R98" s="215"/>
      <c r="S98" s="215"/>
      <c r="T98" s="216"/>
      <c r="AT98" s="217" t="s">
        <v>173</v>
      </c>
      <c r="AU98" s="217" t="s">
        <v>82</v>
      </c>
      <c r="AV98" s="11" t="s">
        <v>80</v>
      </c>
      <c r="AW98" s="11" t="s">
        <v>36</v>
      </c>
      <c r="AX98" s="11" t="s">
        <v>72</v>
      </c>
      <c r="AY98" s="217" t="s">
        <v>162</v>
      </c>
    </row>
    <row r="99" spans="2:65" s="11" customFormat="1">
      <c r="B99" s="207"/>
      <c r="C99" s="208"/>
      <c r="D99" s="204" t="s">
        <v>173</v>
      </c>
      <c r="E99" s="209" t="s">
        <v>21</v>
      </c>
      <c r="F99" s="210" t="s">
        <v>182</v>
      </c>
      <c r="G99" s="208"/>
      <c r="H99" s="211" t="s">
        <v>21</v>
      </c>
      <c r="I99" s="212"/>
      <c r="J99" s="208"/>
      <c r="K99" s="208"/>
      <c r="L99" s="213"/>
      <c r="M99" s="214"/>
      <c r="N99" s="215"/>
      <c r="O99" s="215"/>
      <c r="P99" s="215"/>
      <c r="Q99" s="215"/>
      <c r="R99" s="215"/>
      <c r="S99" s="215"/>
      <c r="T99" s="216"/>
      <c r="AT99" s="217" t="s">
        <v>173</v>
      </c>
      <c r="AU99" s="217" t="s">
        <v>82</v>
      </c>
      <c r="AV99" s="11" t="s">
        <v>80</v>
      </c>
      <c r="AW99" s="11" t="s">
        <v>36</v>
      </c>
      <c r="AX99" s="11" t="s">
        <v>72</v>
      </c>
      <c r="AY99" s="217" t="s">
        <v>162</v>
      </c>
    </row>
    <row r="100" spans="2:65" s="12" customFormat="1">
      <c r="B100" s="218"/>
      <c r="C100" s="219"/>
      <c r="D100" s="204" t="s">
        <v>173</v>
      </c>
      <c r="E100" s="220" t="s">
        <v>21</v>
      </c>
      <c r="F100" s="221" t="s">
        <v>10</v>
      </c>
      <c r="G100" s="219"/>
      <c r="H100" s="222">
        <v>15</v>
      </c>
      <c r="I100" s="223"/>
      <c r="J100" s="219"/>
      <c r="K100" s="219"/>
      <c r="L100" s="224"/>
      <c r="M100" s="225"/>
      <c r="N100" s="226"/>
      <c r="O100" s="226"/>
      <c r="P100" s="226"/>
      <c r="Q100" s="226"/>
      <c r="R100" s="226"/>
      <c r="S100" s="226"/>
      <c r="T100" s="227"/>
      <c r="AT100" s="228" t="s">
        <v>173</v>
      </c>
      <c r="AU100" s="228" t="s">
        <v>82</v>
      </c>
      <c r="AV100" s="12" t="s">
        <v>82</v>
      </c>
      <c r="AW100" s="12" t="s">
        <v>36</v>
      </c>
      <c r="AX100" s="12" t="s">
        <v>72</v>
      </c>
      <c r="AY100" s="228" t="s">
        <v>162</v>
      </c>
    </row>
    <row r="101" spans="2:65" s="13" customFormat="1">
      <c r="B101" s="229"/>
      <c r="C101" s="230"/>
      <c r="D101" s="231" t="s">
        <v>173</v>
      </c>
      <c r="E101" s="232" t="s">
        <v>21</v>
      </c>
      <c r="F101" s="233" t="s">
        <v>177</v>
      </c>
      <c r="G101" s="230"/>
      <c r="H101" s="234">
        <v>15</v>
      </c>
      <c r="I101" s="235"/>
      <c r="J101" s="230"/>
      <c r="K101" s="230"/>
      <c r="L101" s="236"/>
      <c r="M101" s="237"/>
      <c r="N101" s="238"/>
      <c r="O101" s="238"/>
      <c r="P101" s="238"/>
      <c r="Q101" s="238"/>
      <c r="R101" s="238"/>
      <c r="S101" s="238"/>
      <c r="T101" s="239"/>
      <c r="AT101" s="240" t="s">
        <v>173</v>
      </c>
      <c r="AU101" s="240" t="s">
        <v>82</v>
      </c>
      <c r="AV101" s="13" t="s">
        <v>169</v>
      </c>
      <c r="AW101" s="13" t="s">
        <v>36</v>
      </c>
      <c r="AX101" s="13" t="s">
        <v>80</v>
      </c>
      <c r="AY101" s="240" t="s">
        <v>162</v>
      </c>
    </row>
    <row r="102" spans="2:65" s="1" customFormat="1" ht="40.15" customHeight="1">
      <c r="B102" s="40"/>
      <c r="C102" s="192" t="s">
        <v>183</v>
      </c>
      <c r="D102" s="192" t="s">
        <v>164</v>
      </c>
      <c r="E102" s="193" t="s">
        <v>184</v>
      </c>
      <c r="F102" s="194" t="s">
        <v>185</v>
      </c>
      <c r="G102" s="195" t="s">
        <v>167</v>
      </c>
      <c r="H102" s="196">
        <v>15</v>
      </c>
      <c r="I102" s="197"/>
      <c r="J102" s="198">
        <f>ROUND(I102*H102,2)</f>
        <v>0</v>
      </c>
      <c r="K102" s="194" t="s">
        <v>168</v>
      </c>
      <c r="L102" s="60"/>
      <c r="M102" s="199" t="s">
        <v>21</v>
      </c>
      <c r="N102" s="200" t="s">
        <v>43</v>
      </c>
      <c r="O102" s="41"/>
      <c r="P102" s="201">
        <f>O102*H102</f>
        <v>0</v>
      </c>
      <c r="Q102" s="201">
        <v>0</v>
      </c>
      <c r="R102" s="201">
        <f>Q102*H102</f>
        <v>0</v>
      </c>
      <c r="S102" s="201">
        <v>0</v>
      </c>
      <c r="T102" s="202">
        <f>S102*H102</f>
        <v>0</v>
      </c>
      <c r="AR102" s="23" t="s">
        <v>169</v>
      </c>
      <c r="AT102" s="23" t="s">
        <v>164</v>
      </c>
      <c r="AU102" s="23" t="s">
        <v>82</v>
      </c>
      <c r="AY102" s="23" t="s">
        <v>162</v>
      </c>
      <c r="BE102" s="203">
        <f>IF(N102="základní",J102,0)</f>
        <v>0</v>
      </c>
      <c r="BF102" s="203">
        <f>IF(N102="snížená",J102,0)</f>
        <v>0</v>
      </c>
      <c r="BG102" s="203">
        <f>IF(N102="zákl. přenesená",J102,0)</f>
        <v>0</v>
      </c>
      <c r="BH102" s="203">
        <f>IF(N102="sníž. přenesená",J102,0)</f>
        <v>0</v>
      </c>
      <c r="BI102" s="203">
        <f>IF(N102="nulová",J102,0)</f>
        <v>0</v>
      </c>
      <c r="BJ102" s="23" t="s">
        <v>80</v>
      </c>
      <c r="BK102" s="203">
        <f>ROUND(I102*H102,2)</f>
        <v>0</v>
      </c>
      <c r="BL102" s="23" t="s">
        <v>169</v>
      </c>
      <c r="BM102" s="23" t="s">
        <v>774</v>
      </c>
    </row>
    <row r="103" spans="2:65" s="1" customFormat="1" ht="135">
      <c r="B103" s="40"/>
      <c r="C103" s="62"/>
      <c r="D103" s="204" t="s">
        <v>171</v>
      </c>
      <c r="E103" s="62"/>
      <c r="F103" s="205" t="s">
        <v>187</v>
      </c>
      <c r="G103" s="62"/>
      <c r="H103" s="62"/>
      <c r="I103" s="162"/>
      <c r="J103" s="62"/>
      <c r="K103" s="62"/>
      <c r="L103" s="60"/>
      <c r="M103" s="206"/>
      <c r="N103" s="41"/>
      <c r="O103" s="41"/>
      <c r="P103" s="41"/>
      <c r="Q103" s="41"/>
      <c r="R103" s="41"/>
      <c r="S103" s="41"/>
      <c r="T103" s="77"/>
      <c r="AT103" s="23" t="s">
        <v>171</v>
      </c>
      <c r="AU103" s="23" t="s">
        <v>82</v>
      </c>
    </row>
    <row r="104" spans="2:65" s="11" customFormat="1">
      <c r="B104" s="207"/>
      <c r="C104" s="208"/>
      <c r="D104" s="204" t="s">
        <v>173</v>
      </c>
      <c r="E104" s="209" t="s">
        <v>21</v>
      </c>
      <c r="F104" s="210" t="s">
        <v>772</v>
      </c>
      <c r="G104" s="208"/>
      <c r="H104" s="211" t="s">
        <v>21</v>
      </c>
      <c r="I104" s="212"/>
      <c r="J104" s="208"/>
      <c r="K104" s="208"/>
      <c r="L104" s="213"/>
      <c r="M104" s="214"/>
      <c r="N104" s="215"/>
      <c r="O104" s="215"/>
      <c r="P104" s="215"/>
      <c r="Q104" s="215"/>
      <c r="R104" s="215"/>
      <c r="S104" s="215"/>
      <c r="T104" s="216"/>
      <c r="AT104" s="217" t="s">
        <v>173</v>
      </c>
      <c r="AU104" s="217" t="s">
        <v>82</v>
      </c>
      <c r="AV104" s="11" t="s">
        <v>80</v>
      </c>
      <c r="AW104" s="11" t="s">
        <v>36</v>
      </c>
      <c r="AX104" s="11" t="s">
        <v>72</v>
      </c>
      <c r="AY104" s="217" t="s">
        <v>162</v>
      </c>
    </row>
    <row r="105" spans="2:65" s="11" customFormat="1">
      <c r="B105" s="207"/>
      <c r="C105" s="208"/>
      <c r="D105" s="204" t="s">
        <v>173</v>
      </c>
      <c r="E105" s="209" t="s">
        <v>21</v>
      </c>
      <c r="F105" s="210" t="s">
        <v>188</v>
      </c>
      <c r="G105" s="208"/>
      <c r="H105" s="211" t="s">
        <v>21</v>
      </c>
      <c r="I105" s="212"/>
      <c r="J105" s="208"/>
      <c r="K105" s="208"/>
      <c r="L105" s="213"/>
      <c r="M105" s="214"/>
      <c r="N105" s="215"/>
      <c r="O105" s="215"/>
      <c r="P105" s="215"/>
      <c r="Q105" s="215"/>
      <c r="R105" s="215"/>
      <c r="S105" s="215"/>
      <c r="T105" s="216"/>
      <c r="AT105" s="217" t="s">
        <v>173</v>
      </c>
      <c r="AU105" s="217" t="s">
        <v>82</v>
      </c>
      <c r="AV105" s="11" t="s">
        <v>80</v>
      </c>
      <c r="AW105" s="11" t="s">
        <v>36</v>
      </c>
      <c r="AX105" s="11" t="s">
        <v>72</v>
      </c>
      <c r="AY105" s="217" t="s">
        <v>162</v>
      </c>
    </row>
    <row r="106" spans="2:65" s="12" customFormat="1">
      <c r="B106" s="218"/>
      <c r="C106" s="219"/>
      <c r="D106" s="204" t="s">
        <v>173</v>
      </c>
      <c r="E106" s="220" t="s">
        <v>21</v>
      </c>
      <c r="F106" s="221" t="s">
        <v>10</v>
      </c>
      <c r="G106" s="219"/>
      <c r="H106" s="222">
        <v>15</v>
      </c>
      <c r="I106" s="223"/>
      <c r="J106" s="219"/>
      <c r="K106" s="219"/>
      <c r="L106" s="224"/>
      <c r="M106" s="225"/>
      <c r="N106" s="226"/>
      <c r="O106" s="226"/>
      <c r="P106" s="226"/>
      <c r="Q106" s="226"/>
      <c r="R106" s="226"/>
      <c r="S106" s="226"/>
      <c r="T106" s="227"/>
      <c r="AT106" s="228" t="s">
        <v>173</v>
      </c>
      <c r="AU106" s="228" t="s">
        <v>82</v>
      </c>
      <c r="AV106" s="12" t="s">
        <v>82</v>
      </c>
      <c r="AW106" s="12" t="s">
        <v>36</v>
      </c>
      <c r="AX106" s="12" t="s">
        <v>72</v>
      </c>
      <c r="AY106" s="228" t="s">
        <v>162</v>
      </c>
    </row>
    <row r="107" spans="2:65" s="13" customFormat="1">
      <c r="B107" s="229"/>
      <c r="C107" s="230"/>
      <c r="D107" s="231" t="s">
        <v>173</v>
      </c>
      <c r="E107" s="232" t="s">
        <v>21</v>
      </c>
      <c r="F107" s="233" t="s">
        <v>177</v>
      </c>
      <c r="G107" s="230"/>
      <c r="H107" s="234">
        <v>15</v>
      </c>
      <c r="I107" s="235"/>
      <c r="J107" s="230"/>
      <c r="K107" s="230"/>
      <c r="L107" s="236"/>
      <c r="M107" s="237"/>
      <c r="N107" s="238"/>
      <c r="O107" s="238"/>
      <c r="P107" s="238"/>
      <c r="Q107" s="238"/>
      <c r="R107" s="238"/>
      <c r="S107" s="238"/>
      <c r="T107" s="239"/>
      <c r="AT107" s="240" t="s">
        <v>173</v>
      </c>
      <c r="AU107" s="240" t="s">
        <v>82</v>
      </c>
      <c r="AV107" s="13" t="s">
        <v>169</v>
      </c>
      <c r="AW107" s="13" t="s">
        <v>36</v>
      </c>
      <c r="AX107" s="13" t="s">
        <v>80</v>
      </c>
      <c r="AY107" s="240" t="s">
        <v>162</v>
      </c>
    </row>
    <row r="108" spans="2:65" s="1" customFormat="1" ht="28.9" customHeight="1">
      <c r="B108" s="40"/>
      <c r="C108" s="192" t="s">
        <v>169</v>
      </c>
      <c r="D108" s="192" t="s">
        <v>164</v>
      </c>
      <c r="E108" s="193" t="s">
        <v>189</v>
      </c>
      <c r="F108" s="194" t="s">
        <v>190</v>
      </c>
      <c r="G108" s="195" t="s">
        <v>191</v>
      </c>
      <c r="H108" s="196">
        <v>100</v>
      </c>
      <c r="I108" s="197"/>
      <c r="J108" s="198">
        <f>ROUND(I108*H108,2)</f>
        <v>0</v>
      </c>
      <c r="K108" s="194" t="s">
        <v>168</v>
      </c>
      <c r="L108" s="60"/>
      <c r="M108" s="199" t="s">
        <v>21</v>
      </c>
      <c r="N108" s="200" t="s">
        <v>43</v>
      </c>
      <c r="O108" s="41"/>
      <c r="P108" s="201">
        <f>O108*H108</f>
        <v>0</v>
      </c>
      <c r="Q108" s="201">
        <v>0</v>
      </c>
      <c r="R108" s="201">
        <f>Q108*H108</f>
        <v>0</v>
      </c>
      <c r="S108" s="201">
        <v>0</v>
      </c>
      <c r="T108" s="202">
        <f>S108*H108</f>
        <v>0</v>
      </c>
      <c r="AR108" s="23" t="s">
        <v>169</v>
      </c>
      <c r="AT108" s="23" t="s">
        <v>164</v>
      </c>
      <c r="AU108" s="23" t="s">
        <v>82</v>
      </c>
      <c r="AY108" s="23" t="s">
        <v>162</v>
      </c>
      <c r="BE108" s="203">
        <f>IF(N108="základní",J108,0)</f>
        <v>0</v>
      </c>
      <c r="BF108" s="203">
        <f>IF(N108="snížená",J108,0)</f>
        <v>0</v>
      </c>
      <c r="BG108" s="203">
        <f>IF(N108="zákl. přenesená",J108,0)</f>
        <v>0</v>
      </c>
      <c r="BH108" s="203">
        <f>IF(N108="sníž. přenesená",J108,0)</f>
        <v>0</v>
      </c>
      <c r="BI108" s="203">
        <f>IF(N108="nulová",J108,0)</f>
        <v>0</v>
      </c>
      <c r="BJ108" s="23" t="s">
        <v>80</v>
      </c>
      <c r="BK108" s="203">
        <f>ROUND(I108*H108,2)</f>
        <v>0</v>
      </c>
      <c r="BL108" s="23" t="s">
        <v>169</v>
      </c>
      <c r="BM108" s="23" t="s">
        <v>775</v>
      </c>
    </row>
    <row r="109" spans="2:65" s="1" customFormat="1" ht="283.5">
      <c r="B109" s="40"/>
      <c r="C109" s="62"/>
      <c r="D109" s="204" t="s">
        <v>171</v>
      </c>
      <c r="E109" s="62"/>
      <c r="F109" s="205" t="s">
        <v>193</v>
      </c>
      <c r="G109" s="62"/>
      <c r="H109" s="62"/>
      <c r="I109" s="162"/>
      <c r="J109" s="62"/>
      <c r="K109" s="62"/>
      <c r="L109" s="60"/>
      <c r="M109" s="206"/>
      <c r="N109" s="41"/>
      <c r="O109" s="41"/>
      <c r="P109" s="41"/>
      <c r="Q109" s="41"/>
      <c r="R109" s="41"/>
      <c r="S109" s="41"/>
      <c r="T109" s="77"/>
      <c r="AT109" s="23" t="s">
        <v>171</v>
      </c>
      <c r="AU109" s="23" t="s">
        <v>82</v>
      </c>
    </row>
    <row r="110" spans="2:65" s="11" customFormat="1">
      <c r="B110" s="207"/>
      <c r="C110" s="208"/>
      <c r="D110" s="204" t="s">
        <v>173</v>
      </c>
      <c r="E110" s="209" t="s">
        <v>21</v>
      </c>
      <c r="F110" s="210" t="s">
        <v>654</v>
      </c>
      <c r="G110" s="208"/>
      <c r="H110" s="211" t="s">
        <v>21</v>
      </c>
      <c r="I110" s="212"/>
      <c r="J110" s="208"/>
      <c r="K110" s="208"/>
      <c r="L110" s="213"/>
      <c r="M110" s="214"/>
      <c r="N110" s="215"/>
      <c r="O110" s="215"/>
      <c r="P110" s="215"/>
      <c r="Q110" s="215"/>
      <c r="R110" s="215"/>
      <c r="S110" s="215"/>
      <c r="T110" s="216"/>
      <c r="AT110" s="217" t="s">
        <v>173</v>
      </c>
      <c r="AU110" s="217" t="s">
        <v>82</v>
      </c>
      <c r="AV110" s="11" t="s">
        <v>80</v>
      </c>
      <c r="AW110" s="11" t="s">
        <v>36</v>
      </c>
      <c r="AX110" s="11" t="s">
        <v>72</v>
      </c>
      <c r="AY110" s="217" t="s">
        <v>162</v>
      </c>
    </row>
    <row r="111" spans="2:65" s="11" customFormat="1">
      <c r="B111" s="207"/>
      <c r="C111" s="208"/>
      <c r="D111" s="204" t="s">
        <v>173</v>
      </c>
      <c r="E111" s="209" t="s">
        <v>21</v>
      </c>
      <c r="F111" s="210" t="s">
        <v>194</v>
      </c>
      <c r="G111" s="208"/>
      <c r="H111" s="211" t="s">
        <v>21</v>
      </c>
      <c r="I111" s="212"/>
      <c r="J111" s="208"/>
      <c r="K111" s="208"/>
      <c r="L111" s="213"/>
      <c r="M111" s="214"/>
      <c r="N111" s="215"/>
      <c r="O111" s="215"/>
      <c r="P111" s="215"/>
      <c r="Q111" s="215"/>
      <c r="R111" s="215"/>
      <c r="S111" s="215"/>
      <c r="T111" s="216"/>
      <c r="AT111" s="217" t="s">
        <v>173</v>
      </c>
      <c r="AU111" s="217" t="s">
        <v>82</v>
      </c>
      <c r="AV111" s="11" t="s">
        <v>80</v>
      </c>
      <c r="AW111" s="11" t="s">
        <v>36</v>
      </c>
      <c r="AX111" s="11" t="s">
        <v>72</v>
      </c>
      <c r="AY111" s="217" t="s">
        <v>162</v>
      </c>
    </row>
    <row r="112" spans="2:65" s="12" customFormat="1">
      <c r="B112" s="218"/>
      <c r="C112" s="219"/>
      <c r="D112" s="204" t="s">
        <v>173</v>
      </c>
      <c r="E112" s="220" t="s">
        <v>21</v>
      </c>
      <c r="F112" s="221" t="s">
        <v>195</v>
      </c>
      <c r="G112" s="219"/>
      <c r="H112" s="222">
        <v>100</v>
      </c>
      <c r="I112" s="223"/>
      <c r="J112" s="219"/>
      <c r="K112" s="219"/>
      <c r="L112" s="224"/>
      <c r="M112" s="225"/>
      <c r="N112" s="226"/>
      <c r="O112" s="226"/>
      <c r="P112" s="226"/>
      <c r="Q112" s="226"/>
      <c r="R112" s="226"/>
      <c r="S112" s="226"/>
      <c r="T112" s="227"/>
      <c r="AT112" s="228" t="s">
        <v>173</v>
      </c>
      <c r="AU112" s="228" t="s">
        <v>82</v>
      </c>
      <c r="AV112" s="12" t="s">
        <v>82</v>
      </c>
      <c r="AW112" s="12" t="s">
        <v>36</v>
      </c>
      <c r="AX112" s="12" t="s">
        <v>72</v>
      </c>
      <c r="AY112" s="228" t="s">
        <v>162</v>
      </c>
    </row>
    <row r="113" spans="2:65" s="13" customFormat="1">
      <c r="B113" s="229"/>
      <c r="C113" s="230"/>
      <c r="D113" s="231" t="s">
        <v>173</v>
      </c>
      <c r="E113" s="232" t="s">
        <v>21</v>
      </c>
      <c r="F113" s="233" t="s">
        <v>177</v>
      </c>
      <c r="G113" s="230"/>
      <c r="H113" s="234">
        <v>100</v>
      </c>
      <c r="I113" s="235"/>
      <c r="J113" s="230"/>
      <c r="K113" s="230"/>
      <c r="L113" s="236"/>
      <c r="M113" s="237"/>
      <c r="N113" s="238"/>
      <c r="O113" s="238"/>
      <c r="P113" s="238"/>
      <c r="Q113" s="238"/>
      <c r="R113" s="238"/>
      <c r="S113" s="238"/>
      <c r="T113" s="239"/>
      <c r="AT113" s="240" t="s">
        <v>173</v>
      </c>
      <c r="AU113" s="240" t="s">
        <v>82</v>
      </c>
      <c r="AV113" s="13" t="s">
        <v>169</v>
      </c>
      <c r="AW113" s="13" t="s">
        <v>36</v>
      </c>
      <c r="AX113" s="13" t="s">
        <v>80</v>
      </c>
      <c r="AY113" s="240" t="s">
        <v>162</v>
      </c>
    </row>
    <row r="114" spans="2:65" s="1" customFormat="1" ht="28.9" customHeight="1">
      <c r="B114" s="40"/>
      <c r="C114" s="192" t="s">
        <v>196</v>
      </c>
      <c r="D114" s="192" t="s">
        <v>164</v>
      </c>
      <c r="E114" s="193" t="s">
        <v>197</v>
      </c>
      <c r="F114" s="194" t="s">
        <v>198</v>
      </c>
      <c r="G114" s="195" t="s">
        <v>199</v>
      </c>
      <c r="H114" s="196">
        <v>20</v>
      </c>
      <c r="I114" s="197"/>
      <c r="J114" s="198">
        <f>ROUND(I114*H114,2)</f>
        <v>0</v>
      </c>
      <c r="K114" s="194" t="s">
        <v>168</v>
      </c>
      <c r="L114" s="60"/>
      <c r="M114" s="199" t="s">
        <v>21</v>
      </c>
      <c r="N114" s="200" t="s">
        <v>43</v>
      </c>
      <c r="O114" s="41"/>
      <c r="P114" s="201">
        <f>O114*H114</f>
        <v>0</v>
      </c>
      <c r="Q114" s="201">
        <v>0</v>
      </c>
      <c r="R114" s="201">
        <f>Q114*H114</f>
        <v>0</v>
      </c>
      <c r="S114" s="201">
        <v>0</v>
      </c>
      <c r="T114" s="202">
        <f>S114*H114</f>
        <v>0</v>
      </c>
      <c r="AR114" s="23" t="s">
        <v>169</v>
      </c>
      <c r="AT114" s="23" t="s">
        <v>164</v>
      </c>
      <c r="AU114" s="23" t="s">
        <v>82</v>
      </c>
      <c r="AY114" s="23" t="s">
        <v>162</v>
      </c>
      <c r="BE114" s="203">
        <f>IF(N114="základní",J114,0)</f>
        <v>0</v>
      </c>
      <c r="BF114" s="203">
        <f>IF(N114="snížená",J114,0)</f>
        <v>0</v>
      </c>
      <c r="BG114" s="203">
        <f>IF(N114="zákl. přenesená",J114,0)</f>
        <v>0</v>
      </c>
      <c r="BH114" s="203">
        <f>IF(N114="sníž. přenesená",J114,0)</f>
        <v>0</v>
      </c>
      <c r="BI114" s="203">
        <f>IF(N114="nulová",J114,0)</f>
        <v>0</v>
      </c>
      <c r="BJ114" s="23" t="s">
        <v>80</v>
      </c>
      <c r="BK114" s="203">
        <f>ROUND(I114*H114,2)</f>
        <v>0</v>
      </c>
      <c r="BL114" s="23" t="s">
        <v>169</v>
      </c>
      <c r="BM114" s="23" t="s">
        <v>776</v>
      </c>
    </row>
    <row r="115" spans="2:65" s="1" customFormat="1" ht="189">
      <c r="B115" s="40"/>
      <c r="C115" s="62"/>
      <c r="D115" s="204" t="s">
        <v>171</v>
      </c>
      <c r="E115" s="62"/>
      <c r="F115" s="205" t="s">
        <v>201</v>
      </c>
      <c r="G115" s="62"/>
      <c r="H115" s="62"/>
      <c r="I115" s="162"/>
      <c r="J115" s="62"/>
      <c r="K115" s="62"/>
      <c r="L115" s="60"/>
      <c r="M115" s="206"/>
      <c r="N115" s="41"/>
      <c r="O115" s="41"/>
      <c r="P115" s="41"/>
      <c r="Q115" s="41"/>
      <c r="R115" s="41"/>
      <c r="S115" s="41"/>
      <c r="T115" s="77"/>
      <c r="AT115" s="23" t="s">
        <v>171</v>
      </c>
      <c r="AU115" s="23" t="s">
        <v>82</v>
      </c>
    </row>
    <row r="116" spans="2:65" s="11" customFormat="1">
      <c r="B116" s="207"/>
      <c r="C116" s="208"/>
      <c r="D116" s="204" t="s">
        <v>173</v>
      </c>
      <c r="E116" s="209" t="s">
        <v>21</v>
      </c>
      <c r="F116" s="210" t="s">
        <v>654</v>
      </c>
      <c r="G116" s="208"/>
      <c r="H116" s="211" t="s">
        <v>21</v>
      </c>
      <c r="I116" s="212"/>
      <c r="J116" s="208"/>
      <c r="K116" s="208"/>
      <c r="L116" s="213"/>
      <c r="M116" s="214"/>
      <c r="N116" s="215"/>
      <c r="O116" s="215"/>
      <c r="P116" s="215"/>
      <c r="Q116" s="215"/>
      <c r="R116" s="215"/>
      <c r="S116" s="215"/>
      <c r="T116" s="216"/>
      <c r="AT116" s="217" t="s">
        <v>173</v>
      </c>
      <c r="AU116" s="217" t="s">
        <v>82</v>
      </c>
      <c r="AV116" s="11" t="s">
        <v>80</v>
      </c>
      <c r="AW116" s="11" t="s">
        <v>36</v>
      </c>
      <c r="AX116" s="11" t="s">
        <v>72</v>
      </c>
      <c r="AY116" s="217" t="s">
        <v>162</v>
      </c>
    </row>
    <row r="117" spans="2:65" s="11" customFormat="1">
      <c r="B117" s="207"/>
      <c r="C117" s="208"/>
      <c r="D117" s="204" t="s">
        <v>173</v>
      </c>
      <c r="E117" s="209" t="s">
        <v>21</v>
      </c>
      <c r="F117" s="210" t="s">
        <v>202</v>
      </c>
      <c r="G117" s="208"/>
      <c r="H117" s="211" t="s">
        <v>21</v>
      </c>
      <c r="I117" s="212"/>
      <c r="J117" s="208"/>
      <c r="K117" s="208"/>
      <c r="L117" s="213"/>
      <c r="M117" s="214"/>
      <c r="N117" s="215"/>
      <c r="O117" s="215"/>
      <c r="P117" s="215"/>
      <c r="Q117" s="215"/>
      <c r="R117" s="215"/>
      <c r="S117" s="215"/>
      <c r="T117" s="216"/>
      <c r="AT117" s="217" t="s">
        <v>173</v>
      </c>
      <c r="AU117" s="217" t="s">
        <v>82</v>
      </c>
      <c r="AV117" s="11" t="s">
        <v>80</v>
      </c>
      <c r="AW117" s="11" t="s">
        <v>36</v>
      </c>
      <c r="AX117" s="11" t="s">
        <v>72</v>
      </c>
      <c r="AY117" s="217" t="s">
        <v>162</v>
      </c>
    </row>
    <row r="118" spans="2:65" s="12" customFormat="1">
      <c r="B118" s="218"/>
      <c r="C118" s="219"/>
      <c r="D118" s="204" t="s">
        <v>173</v>
      </c>
      <c r="E118" s="220" t="s">
        <v>21</v>
      </c>
      <c r="F118" s="221" t="s">
        <v>203</v>
      </c>
      <c r="G118" s="219"/>
      <c r="H118" s="222">
        <v>20</v>
      </c>
      <c r="I118" s="223"/>
      <c r="J118" s="219"/>
      <c r="K118" s="219"/>
      <c r="L118" s="224"/>
      <c r="M118" s="225"/>
      <c r="N118" s="226"/>
      <c r="O118" s="226"/>
      <c r="P118" s="226"/>
      <c r="Q118" s="226"/>
      <c r="R118" s="226"/>
      <c r="S118" s="226"/>
      <c r="T118" s="227"/>
      <c r="AT118" s="228" t="s">
        <v>173</v>
      </c>
      <c r="AU118" s="228" t="s">
        <v>82</v>
      </c>
      <c r="AV118" s="12" t="s">
        <v>82</v>
      </c>
      <c r="AW118" s="12" t="s">
        <v>36</v>
      </c>
      <c r="AX118" s="12" t="s">
        <v>72</v>
      </c>
      <c r="AY118" s="228" t="s">
        <v>162</v>
      </c>
    </row>
    <row r="119" spans="2:65" s="13" customFormat="1">
      <c r="B119" s="229"/>
      <c r="C119" s="230"/>
      <c r="D119" s="231" t="s">
        <v>173</v>
      </c>
      <c r="E119" s="232" t="s">
        <v>21</v>
      </c>
      <c r="F119" s="233" t="s">
        <v>177</v>
      </c>
      <c r="G119" s="230"/>
      <c r="H119" s="234">
        <v>20</v>
      </c>
      <c r="I119" s="235"/>
      <c r="J119" s="230"/>
      <c r="K119" s="230"/>
      <c r="L119" s="236"/>
      <c r="M119" s="237"/>
      <c r="N119" s="238"/>
      <c r="O119" s="238"/>
      <c r="P119" s="238"/>
      <c r="Q119" s="238"/>
      <c r="R119" s="238"/>
      <c r="S119" s="238"/>
      <c r="T119" s="239"/>
      <c r="AT119" s="240" t="s">
        <v>173</v>
      </c>
      <c r="AU119" s="240" t="s">
        <v>82</v>
      </c>
      <c r="AV119" s="13" t="s">
        <v>169</v>
      </c>
      <c r="AW119" s="13" t="s">
        <v>36</v>
      </c>
      <c r="AX119" s="13" t="s">
        <v>80</v>
      </c>
      <c r="AY119" s="240" t="s">
        <v>162</v>
      </c>
    </row>
    <row r="120" spans="2:65" s="1" customFormat="1" ht="28.9" customHeight="1">
      <c r="B120" s="40"/>
      <c r="C120" s="192" t="s">
        <v>204</v>
      </c>
      <c r="D120" s="192" t="s">
        <v>164</v>
      </c>
      <c r="E120" s="193" t="s">
        <v>205</v>
      </c>
      <c r="F120" s="194" t="s">
        <v>206</v>
      </c>
      <c r="G120" s="195" t="s">
        <v>167</v>
      </c>
      <c r="H120" s="196">
        <v>153</v>
      </c>
      <c r="I120" s="197"/>
      <c r="J120" s="198">
        <f>ROUND(I120*H120,2)</f>
        <v>0</v>
      </c>
      <c r="K120" s="194" t="s">
        <v>168</v>
      </c>
      <c r="L120" s="60"/>
      <c r="M120" s="199" t="s">
        <v>21</v>
      </c>
      <c r="N120" s="200" t="s">
        <v>43</v>
      </c>
      <c r="O120" s="41"/>
      <c r="P120" s="201">
        <f>O120*H120</f>
        <v>0</v>
      </c>
      <c r="Q120" s="201">
        <v>0</v>
      </c>
      <c r="R120" s="201">
        <f>Q120*H120</f>
        <v>0</v>
      </c>
      <c r="S120" s="201">
        <v>0</v>
      </c>
      <c r="T120" s="202">
        <f>S120*H120</f>
        <v>0</v>
      </c>
      <c r="AR120" s="23" t="s">
        <v>169</v>
      </c>
      <c r="AT120" s="23" t="s">
        <v>164</v>
      </c>
      <c r="AU120" s="23" t="s">
        <v>82</v>
      </c>
      <c r="AY120" s="23" t="s">
        <v>162</v>
      </c>
      <c r="BE120" s="203">
        <f>IF(N120="základní",J120,0)</f>
        <v>0</v>
      </c>
      <c r="BF120" s="203">
        <f>IF(N120="snížená",J120,0)</f>
        <v>0</v>
      </c>
      <c r="BG120" s="203">
        <f>IF(N120="zákl. přenesená",J120,0)</f>
        <v>0</v>
      </c>
      <c r="BH120" s="203">
        <f>IF(N120="sníž. přenesená",J120,0)</f>
        <v>0</v>
      </c>
      <c r="BI120" s="203">
        <f>IF(N120="nulová",J120,0)</f>
        <v>0</v>
      </c>
      <c r="BJ120" s="23" t="s">
        <v>80</v>
      </c>
      <c r="BK120" s="203">
        <f>ROUND(I120*H120,2)</f>
        <v>0</v>
      </c>
      <c r="BL120" s="23" t="s">
        <v>169</v>
      </c>
      <c r="BM120" s="23" t="s">
        <v>777</v>
      </c>
    </row>
    <row r="121" spans="2:65" s="1" customFormat="1" ht="108">
      <c r="B121" s="40"/>
      <c r="C121" s="62"/>
      <c r="D121" s="204" t="s">
        <v>171</v>
      </c>
      <c r="E121" s="62"/>
      <c r="F121" s="205" t="s">
        <v>208</v>
      </c>
      <c r="G121" s="62"/>
      <c r="H121" s="62"/>
      <c r="I121" s="162"/>
      <c r="J121" s="62"/>
      <c r="K121" s="62"/>
      <c r="L121" s="60"/>
      <c r="M121" s="206"/>
      <c r="N121" s="41"/>
      <c r="O121" s="41"/>
      <c r="P121" s="41"/>
      <c r="Q121" s="41"/>
      <c r="R121" s="41"/>
      <c r="S121" s="41"/>
      <c r="T121" s="77"/>
      <c r="AT121" s="23" t="s">
        <v>171</v>
      </c>
      <c r="AU121" s="23" t="s">
        <v>82</v>
      </c>
    </row>
    <row r="122" spans="2:65" s="11" customFormat="1">
      <c r="B122" s="207"/>
      <c r="C122" s="208"/>
      <c r="D122" s="204" t="s">
        <v>173</v>
      </c>
      <c r="E122" s="209" t="s">
        <v>21</v>
      </c>
      <c r="F122" s="210" t="s">
        <v>772</v>
      </c>
      <c r="G122" s="208"/>
      <c r="H122" s="211" t="s">
        <v>21</v>
      </c>
      <c r="I122" s="212"/>
      <c r="J122" s="208"/>
      <c r="K122" s="208"/>
      <c r="L122" s="213"/>
      <c r="M122" s="214"/>
      <c r="N122" s="215"/>
      <c r="O122" s="215"/>
      <c r="P122" s="215"/>
      <c r="Q122" s="215"/>
      <c r="R122" s="215"/>
      <c r="S122" s="215"/>
      <c r="T122" s="216"/>
      <c r="AT122" s="217" t="s">
        <v>173</v>
      </c>
      <c r="AU122" s="217" t="s">
        <v>82</v>
      </c>
      <c r="AV122" s="11" t="s">
        <v>80</v>
      </c>
      <c r="AW122" s="11" t="s">
        <v>36</v>
      </c>
      <c r="AX122" s="11" t="s">
        <v>72</v>
      </c>
      <c r="AY122" s="217" t="s">
        <v>162</v>
      </c>
    </row>
    <row r="123" spans="2:65" s="11" customFormat="1">
      <c r="B123" s="207"/>
      <c r="C123" s="208"/>
      <c r="D123" s="204" t="s">
        <v>173</v>
      </c>
      <c r="E123" s="209" t="s">
        <v>21</v>
      </c>
      <c r="F123" s="210" t="s">
        <v>209</v>
      </c>
      <c r="G123" s="208"/>
      <c r="H123" s="211" t="s">
        <v>21</v>
      </c>
      <c r="I123" s="212"/>
      <c r="J123" s="208"/>
      <c r="K123" s="208"/>
      <c r="L123" s="213"/>
      <c r="M123" s="214"/>
      <c r="N123" s="215"/>
      <c r="O123" s="215"/>
      <c r="P123" s="215"/>
      <c r="Q123" s="215"/>
      <c r="R123" s="215"/>
      <c r="S123" s="215"/>
      <c r="T123" s="216"/>
      <c r="AT123" s="217" t="s">
        <v>173</v>
      </c>
      <c r="AU123" s="217" t="s">
        <v>82</v>
      </c>
      <c r="AV123" s="11" t="s">
        <v>80</v>
      </c>
      <c r="AW123" s="11" t="s">
        <v>36</v>
      </c>
      <c r="AX123" s="11" t="s">
        <v>72</v>
      </c>
      <c r="AY123" s="217" t="s">
        <v>162</v>
      </c>
    </row>
    <row r="124" spans="2:65" s="11" customFormat="1">
      <c r="B124" s="207"/>
      <c r="C124" s="208"/>
      <c r="D124" s="204" t="s">
        <v>173</v>
      </c>
      <c r="E124" s="209" t="s">
        <v>21</v>
      </c>
      <c r="F124" s="210" t="s">
        <v>210</v>
      </c>
      <c r="G124" s="208"/>
      <c r="H124" s="211" t="s">
        <v>21</v>
      </c>
      <c r="I124" s="212"/>
      <c r="J124" s="208"/>
      <c r="K124" s="208"/>
      <c r="L124" s="213"/>
      <c r="M124" s="214"/>
      <c r="N124" s="215"/>
      <c r="O124" s="215"/>
      <c r="P124" s="215"/>
      <c r="Q124" s="215"/>
      <c r="R124" s="215"/>
      <c r="S124" s="215"/>
      <c r="T124" s="216"/>
      <c r="AT124" s="217" t="s">
        <v>173</v>
      </c>
      <c r="AU124" s="217" t="s">
        <v>82</v>
      </c>
      <c r="AV124" s="11" t="s">
        <v>80</v>
      </c>
      <c r="AW124" s="11" t="s">
        <v>36</v>
      </c>
      <c r="AX124" s="11" t="s">
        <v>72</v>
      </c>
      <c r="AY124" s="217" t="s">
        <v>162</v>
      </c>
    </row>
    <row r="125" spans="2:65" s="12" customFormat="1">
      <c r="B125" s="218"/>
      <c r="C125" s="219"/>
      <c r="D125" s="204" t="s">
        <v>173</v>
      </c>
      <c r="E125" s="220" t="s">
        <v>21</v>
      </c>
      <c r="F125" s="221" t="s">
        <v>778</v>
      </c>
      <c r="G125" s="219"/>
      <c r="H125" s="222">
        <v>76.5</v>
      </c>
      <c r="I125" s="223"/>
      <c r="J125" s="219"/>
      <c r="K125" s="219"/>
      <c r="L125" s="224"/>
      <c r="M125" s="225"/>
      <c r="N125" s="226"/>
      <c r="O125" s="226"/>
      <c r="P125" s="226"/>
      <c r="Q125" s="226"/>
      <c r="R125" s="226"/>
      <c r="S125" s="226"/>
      <c r="T125" s="227"/>
      <c r="AT125" s="228" t="s">
        <v>173</v>
      </c>
      <c r="AU125" s="228" t="s">
        <v>82</v>
      </c>
      <c r="AV125" s="12" t="s">
        <v>82</v>
      </c>
      <c r="AW125" s="12" t="s">
        <v>36</v>
      </c>
      <c r="AX125" s="12" t="s">
        <v>72</v>
      </c>
      <c r="AY125" s="228" t="s">
        <v>162</v>
      </c>
    </row>
    <row r="126" spans="2:65" s="11" customFormat="1">
      <c r="B126" s="207"/>
      <c r="C126" s="208"/>
      <c r="D126" s="204" t="s">
        <v>173</v>
      </c>
      <c r="E126" s="209" t="s">
        <v>21</v>
      </c>
      <c r="F126" s="210" t="s">
        <v>212</v>
      </c>
      <c r="G126" s="208"/>
      <c r="H126" s="211" t="s">
        <v>21</v>
      </c>
      <c r="I126" s="212"/>
      <c r="J126" s="208"/>
      <c r="K126" s="208"/>
      <c r="L126" s="213"/>
      <c r="M126" s="214"/>
      <c r="N126" s="215"/>
      <c r="O126" s="215"/>
      <c r="P126" s="215"/>
      <c r="Q126" s="215"/>
      <c r="R126" s="215"/>
      <c r="S126" s="215"/>
      <c r="T126" s="216"/>
      <c r="AT126" s="217" t="s">
        <v>173</v>
      </c>
      <c r="AU126" s="217" t="s">
        <v>82</v>
      </c>
      <c r="AV126" s="11" t="s">
        <v>80</v>
      </c>
      <c r="AW126" s="11" t="s">
        <v>36</v>
      </c>
      <c r="AX126" s="11" t="s">
        <v>72</v>
      </c>
      <c r="AY126" s="217" t="s">
        <v>162</v>
      </c>
    </row>
    <row r="127" spans="2:65" s="12" customFormat="1">
      <c r="B127" s="218"/>
      <c r="C127" s="219"/>
      <c r="D127" s="204" t="s">
        <v>173</v>
      </c>
      <c r="E127" s="220" t="s">
        <v>21</v>
      </c>
      <c r="F127" s="221" t="s">
        <v>778</v>
      </c>
      <c r="G127" s="219"/>
      <c r="H127" s="222">
        <v>76.5</v>
      </c>
      <c r="I127" s="223"/>
      <c r="J127" s="219"/>
      <c r="K127" s="219"/>
      <c r="L127" s="224"/>
      <c r="M127" s="225"/>
      <c r="N127" s="226"/>
      <c r="O127" s="226"/>
      <c r="P127" s="226"/>
      <c r="Q127" s="226"/>
      <c r="R127" s="226"/>
      <c r="S127" s="226"/>
      <c r="T127" s="227"/>
      <c r="AT127" s="228" t="s">
        <v>173</v>
      </c>
      <c r="AU127" s="228" t="s">
        <v>82</v>
      </c>
      <c r="AV127" s="12" t="s">
        <v>82</v>
      </c>
      <c r="AW127" s="12" t="s">
        <v>36</v>
      </c>
      <c r="AX127" s="12" t="s">
        <v>72</v>
      </c>
      <c r="AY127" s="228" t="s">
        <v>162</v>
      </c>
    </row>
    <row r="128" spans="2:65" s="13" customFormat="1">
      <c r="B128" s="229"/>
      <c r="C128" s="230"/>
      <c r="D128" s="231" t="s">
        <v>173</v>
      </c>
      <c r="E128" s="232" t="s">
        <v>21</v>
      </c>
      <c r="F128" s="233" t="s">
        <v>177</v>
      </c>
      <c r="G128" s="230"/>
      <c r="H128" s="234">
        <v>153</v>
      </c>
      <c r="I128" s="235"/>
      <c r="J128" s="230"/>
      <c r="K128" s="230"/>
      <c r="L128" s="236"/>
      <c r="M128" s="237"/>
      <c r="N128" s="238"/>
      <c r="O128" s="238"/>
      <c r="P128" s="238"/>
      <c r="Q128" s="238"/>
      <c r="R128" s="238"/>
      <c r="S128" s="238"/>
      <c r="T128" s="239"/>
      <c r="AT128" s="240" t="s">
        <v>173</v>
      </c>
      <c r="AU128" s="240" t="s">
        <v>82</v>
      </c>
      <c r="AV128" s="13" t="s">
        <v>169</v>
      </c>
      <c r="AW128" s="13" t="s">
        <v>36</v>
      </c>
      <c r="AX128" s="13" t="s">
        <v>80</v>
      </c>
      <c r="AY128" s="240" t="s">
        <v>162</v>
      </c>
    </row>
    <row r="129" spans="2:65" s="1" customFormat="1" ht="28.9" customHeight="1">
      <c r="B129" s="40"/>
      <c r="C129" s="192" t="s">
        <v>214</v>
      </c>
      <c r="D129" s="192" t="s">
        <v>164</v>
      </c>
      <c r="E129" s="193" t="s">
        <v>215</v>
      </c>
      <c r="F129" s="194" t="s">
        <v>216</v>
      </c>
      <c r="G129" s="195" t="s">
        <v>167</v>
      </c>
      <c r="H129" s="196">
        <v>305</v>
      </c>
      <c r="I129" s="197"/>
      <c r="J129" s="198">
        <f>ROUND(I129*H129,2)</f>
        <v>0</v>
      </c>
      <c r="K129" s="194" t="s">
        <v>168</v>
      </c>
      <c r="L129" s="60"/>
      <c r="M129" s="199" t="s">
        <v>21</v>
      </c>
      <c r="N129" s="200" t="s">
        <v>43</v>
      </c>
      <c r="O129" s="41"/>
      <c r="P129" s="201">
        <f>O129*H129</f>
        <v>0</v>
      </c>
      <c r="Q129" s="201">
        <v>0</v>
      </c>
      <c r="R129" s="201">
        <f>Q129*H129</f>
        <v>0</v>
      </c>
      <c r="S129" s="201">
        <v>0</v>
      </c>
      <c r="T129" s="202">
        <f>S129*H129</f>
        <v>0</v>
      </c>
      <c r="AR129" s="23" t="s">
        <v>169</v>
      </c>
      <c r="AT129" s="23" t="s">
        <v>164</v>
      </c>
      <c r="AU129" s="23" t="s">
        <v>82</v>
      </c>
      <c r="AY129" s="23" t="s">
        <v>162</v>
      </c>
      <c r="BE129" s="203">
        <f>IF(N129="základní",J129,0)</f>
        <v>0</v>
      </c>
      <c r="BF129" s="203">
        <f>IF(N129="snížená",J129,0)</f>
        <v>0</v>
      </c>
      <c r="BG129" s="203">
        <f>IF(N129="zákl. přenesená",J129,0)</f>
        <v>0</v>
      </c>
      <c r="BH129" s="203">
        <f>IF(N129="sníž. přenesená",J129,0)</f>
        <v>0</v>
      </c>
      <c r="BI129" s="203">
        <f>IF(N129="nulová",J129,0)</f>
        <v>0</v>
      </c>
      <c r="BJ129" s="23" t="s">
        <v>80</v>
      </c>
      <c r="BK129" s="203">
        <f>ROUND(I129*H129,2)</f>
        <v>0</v>
      </c>
      <c r="BL129" s="23" t="s">
        <v>169</v>
      </c>
      <c r="BM129" s="23" t="s">
        <v>779</v>
      </c>
    </row>
    <row r="130" spans="2:65" s="1" customFormat="1" ht="378">
      <c r="B130" s="40"/>
      <c r="C130" s="62"/>
      <c r="D130" s="204" t="s">
        <v>171</v>
      </c>
      <c r="E130" s="62"/>
      <c r="F130" s="205" t="s">
        <v>218</v>
      </c>
      <c r="G130" s="62"/>
      <c r="H130" s="62"/>
      <c r="I130" s="162"/>
      <c r="J130" s="62"/>
      <c r="K130" s="62"/>
      <c r="L130" s="60"/>
      <c r="M130" s="206"/>
      <c r="N130" s="41"/>
      <c r="O130" s="41"/>
      <c r="P130" s="41"/>
      <c r="Q130" s="41"/>
      <c r="R130" s="41"/>
      <c r="S130" s="41"/>
      <c r="T130" s="77"/>
      <c r="AT130" s="23" t="s">
        <v>171</v>
      </c>
      <c r="AU130" s="23" t="s">
        <v>82</v>
      </c>
    </row>
    <row r="131" spans="2:65" s="11" customFormat="1">
      <c r="B131" s="207"/>
      <c r="C131" s="208"/>
      <c r="D131" s="204" t="s">
        <v>173</v>
      </c>
      <c r="E131" s="209" t="s">
        <v>21</v>
      </c>
      <c r="F131" s="210" t="s">
        <v>772</v>
      </c>
      <c r="G131" s="208"/>
      <c r="H131" s="211" t="s">
        <v>21</v>
      </c>
      <c r="I131" s="212"/>
      <c r="J131" s="208"/>
      <c r="K131" s="208"/>
      <c r="L131" s="213"/>
      <c r="M131" s="214"/>
      <c r="N131" s="215"/>
      <c r="O131" s="215"/>
      <c r="P131" s="215"/>
      <c r="Q131" s="215"/>
      <c r="R131" s="215"/>
      <c r="S131" s="215"/>
      <c r="T131" s="216"/>
      <c r="AT131" s="217" t="s">
        <v>173</v>
      </c>
      <c r="AU131" s="217" t="s">
        <v>82</v>
      </c>
      <c r="AV131" s="11" t="s">
        <v>80</v>
      </c>
      <c r="AW131" s="11" t="s">
        <v>36</v>
      </c>
      <c r="AX131" s="11" t="s">
        <v>72</v>
      </c>
      <c r="AY131" s="217" t="s">
        <v>162</v>
      </c>
    </row>
    <row r="132" spans="2:65" s="11" customFormat="1">
      <c r="B132" s="207"/>
      <c r="C132" s="208"/>
      <c r="D132" s="204" t="s">
        <v>173</v>
      </c>
      <c r="E132" s="209" t="s">
        <v>21</v>
      </c>
      <c r="F132" s="210" t="s">
        <v>219</v>
      </c>
      <c r="G132" s="208"/>
      <c r="H132" s="211" t="s">
        <v>21</v>
      </c>
      <c r="I132" s="212"/>
      <c r="J132" s="208"/>
      <c r="K132" s="208"/>
      <c r="L132" s="213"/>
      <c r="M132" s="214"/>
      <c r="N132" s="215"/>
      <c r="O132" s="215"/>
      <c r="P132" s="215"/>
      <c r="Q132" s="215"/>
      <c r="R132" s="215"/>
      <c r="S132" s="215"/>
      <c r="T132" s="216"/>
      <c r="AT132" s="217" t="s">
        <v>173</v>
      </c>
      <c r="AU132" s="217" t="s">
        <v>82</v>
      </c>
      <c r="AV132" s="11" t="s">
        <v>80</v>
      </c>
      <c r="AW132" s="11" t="s">
        <v>36</v>
      </c>
      <c r="AX132" s="11" t="s">
        <v>72</v>
      </c>
      <c r="AY132" s="217" t="s">
        <v>162</v>
      </c>
    </row>
    <row r="133" spans="2:65" s="12" customFormat="1">
      <c r="B133" s="218"/>
      <c r="C133" s="219"/>
      <c r="D133" s="204" t="s">
        <v>173</v>
      </c>
      <c r="E133" s="220" t="s">
        <v>21</v>
      </c>
      <c r="F133" s="221" t="s">
        <v>780</v>
      </c>
      <c r="G133" s="219"/>
      <c r="H133" s="222">
        <v>180</v>
      </c>
      <c r="I133" s="223"/>
      <c r="J133" s="219"/>
      <c r="K133" s="219"/>
      <c r="L133" s="224"/>
      <c r="M133" s="225"/>
      <c r="N133" s="226"/>
      <c r="O133" s="226"/>
      <c r="P133" s="226"/>
      <c r="Q133" s="226"/>
      <c r="R133" s="226"/>
      <c r="S133" s="226"/>
      <c r="T133" s="227"/>
      <c r="AT133" s="228" t="s">
        <v>173</v>
      </c>
      <c r="AU133" s="228" t="s">
        <v>82</v>
      </c>
      <c r="AV133" s="12" t="s">
        <v>82</v>
      </c>
      <c r="AW133" s="12" t="s">
        <v>36</v>
      </c>
      <c r="AX133" s="12" t="s">
        <v>72</v>
      </c>
      <c r="AY133" s="228" t="s">
        <v>162</v>
      </c>
    </row>
    <row r="134" spans="2:65" s="11" customFormat="1">
      <c r="B134" s="207"/>
      <c r="C134" s="208"/>
      <c r="D134" s="204" t="s">
        <v>173</v>
      </c>
      <c r="E134" s="209" t="s">
        <v>21</v>
      </c>
      <c r="F134" s="210" t="s">
        <v>221</v>
      </c>
      <c r="G134" s="208"/>
      <c r="H134" s="211" t="s">
        <v>21</v>
      </c>
      <c r="I134" s="212"/>
      <c r="J134" s="208"/>
      <c r="K134" s="208"/>
      <c r="L134" s="213"/>
      <c r="M134" s="214"/>
      <c r="N134" s="215"/>
      <c r="O134" s="215"/>
      <c r="P134" s="215"/>
      <c r="Q134" s="215"/>
      <c r="R134" s="215"/>
      <c r="S134" s="215"/>
      <c r="T134" s="216"/>
      <c r="AT134" s="217" t="s">
        <v>173</v>
      </c>
      <c r="AU134" s="217" t="s">
        <v>82</v>
      </c>
      <c r="AV134" s="11" t="s">
        <v>80</v>
      </c>
      <c r="AW134" s="11" t="s">
        <v>36</v>
      </c>
      <c r="AX134" s="11" t="s">
        <v>72</v>
      </c>
      <c r="AY134" s="217" t="s">
        <v>162</v>
      </c>
    </row>
    <row r="135" spans="2:65" s="12" customFormat="1">
      <c r="B135" s="218"/>
      <c r="C135" s="219"/>
      <c r="D135" s="204" t="s">
        <v>173</v>
      </c>
      <c r="E135" s="220" t="s">
        <v>21</v>
      </c>
      <c r="F135" s="221" t="s">
        <v>781</v>
      </c>
      <c r="G135" s="219"/>
      <c r="H135" s="222">
        <v>125</v>
      </c>
      <c r="I135" s="223"/>
      <c r="J135" s="219"/>
      <c r="K135" s="219"/>
      <c r="L135" s="224"/>
      <c r="M135" s="225"/>
      <c r="N135" s="226"/>
      <c r="O135" s="226"/>
      <c r="P135" s="226"/>
      <c r="Q135" s="226"/>
      <c r="R135" s="226"/>
      <c r="S135" s="226"/>
      <c r="T135" s="227"/>
      <c r="AT135" s="228" t="s">
        <v>173</v>
      </c>
      <c r="AU135" s="228" t="s">
        <v>82</v>
      </c>
      <c r="AV135" s="12" t="s">
        <v>82</v>
      </c>
      <c r="AW135" s="12" t="s">
        <v>36</v>
      </c>
      <c r="AX135" s="12" t="s">
        <v>72</v>
      </c>
      <c r="AY135" s="228" t="s">
        <v>162</v>
      </c>
    </row>
    <row r="136" spans="2:65" s="13" customFormat="1">
      <c r="B136" s="229"/>
      <c r="C136" s="230"/>
      <c r="D136" s="231" t="s">
        <v>173</v>
      </c>
      <c r="E136" s="232" t="s">
        <v>21</v>
      </c>
      <c r="F136" s="233" t="s">
        <v>177</v>
      </c>
      <c r="G136" s="230"/>
      <c r="H136" s="234">
        <v>305</v>
      </c>
      <c r="I136" s="235"/>
      <c r="J136" s="230"/>
      <c r="K136" s="230"/>
      <c r="L136" s="236"/>
      <c r="M136" s="237"/>
      <c r="N136" s="238"/>
      <c r="O136" s="238"/>
      <c r="P136" s="238"/>
      <c r="Q136" s="238"/>
      <c r="R136" s="238"/>
      <c r="S136" s="238"/>
      <c r="T136" s="239"/>
      <c r="AT136" s="240" t="s">
        <v>173</v>
      </c>
      <c r="AU136" s="240" t="s">
        <v>82</v>
      </c>
      <c r="AV136" s="13" t="s">
        <v>169</v>
      </c>
      <c r="AW136" s="13" t="s">
        <v>36</v>
      </c>
      <c r="AX136" s="13" t="s">
        <v>80</v>
      </c>
      <c r="AY136" s="240" t="s">
        <v>162</v>
      </c>
    </row>
    <row r="137" spans="2:65" s="1" customFormat="1" ht="40.15" customHeight="1">
      <c r="B137" s="40"/>
      <c r="C137" s="192" t="s">
        <v>223</v>
      </c>
      <c r="D137" s="192" t="s">
        <v>164</v>
      </c>
      <c r="E137" s="193" t="s">
        <v>224</v>
      </c>
      <c r="F137" s="194" t="s">
        <v>225</v>
      </c>
      <c r="G137" s="195" t="s">
        <v>167</v>
      </c>
      <c r="H137" s="196">
        <v>61</v>
      </c>
      <c r="I137" s="197"/>
      <c r="J137" s="198">
        <f>ROUND(I137*H137,2)</f>
        <v>0</v>
      </c>
      <c r="K137" s="194" t="s">
        <v>168</v>
      </c>
      <c r="L137" s="60"/>
      <c r="M137" s="199" t="s">
        <v>21</v>
      </c>
      <c r="N137" s="200" t="s">
        <v>43</v>
      </c>
      <c r="O137" s="41"/>
      <c r="P137" s="201">
        <f>O137*H137</f>
        <v>0</v>
      </c>
      <c r="Q137" s="201">
        <v>0</v>
      </c>
      <c r="R137" s="201">
        <f>Q137*H137</f>
        <v>0</v>
      </c>
      <c r="S137" s="201">
        <v>0</v>
      </c>
      <c r="T137" s="202">
        <f>S137*H137</f>
        <v>0</v>
      </c>
      <c r="AR137" s="23" t="s">
        <v>169</v>
      </c>
      <c r="AT137" s="23" t="s">
        <v>164</v>
      </c>
      <c r="AU137" s="23" t="s">
        <v>82</v>
      </c>
      <c r="AY137" s="23" t="s">
        <v>162</v>
      </c>
      <c r="BE137" s="203">
        <f>IF(N137="základní",J137,0)</f>
        <v>0</v>
      </c>
      <c r="BF137" s="203">
        <f>IF(N137="snížená",J137,0)</f>
        <v>0</v>
      </c>
      <c r="BG137" s="203">
        <f>IF(N137="zákl. přenesená",J137,0)</f>
        <v>0</v>
      </c>
      <c r="BH137" s="203">
        <f>IF(N137="sníž. přenesená",J137,0)</f>
        <v>0</v>
      </c>
      <c r="BI137" s="203">
        <f>IF(N137="nulová",J137,0)</f>
        <v>0</v>
      </c>
      <c r="BJ137" s="23" t="s">
        <v>80</v>
      </c>
      <c r="BK137" s="203">
        <f>ROUND(I137*H137,2)</f>
        <v>0</v>
      </c>
      <c r="BL137" s="23" t="s">
        <v>169</v>
      </c>
      <c r="BM137" s="23" t="s">
        <v>782</v>
      </c>
    </row>
    <row r="138" spans="2:65" s="1" customFormat="1" ht="378">
      <c r="B138" s="40"/>
      <c r="C138" s="62"/>
      <c r="D138" s="204" t="s">
        <v>171</v>
      </c>
      <c r="E138" s="62"/>
      <c r="F138" s="205" t="s">
        <v>218</v>
      </c>
      <c r="G138" s="62"/>
      <c r="H138" s="62"/>
      <c r="I138" s="162"/>
      <c r="J138" s="62"/>
      <c r="K138" s="62"/>
      <c r="L138" s="60"/>
      <c r="M138" s="206"/>
      <c r="N138" s="41"/>
      <c r="O138" s="41"/>
      <c r="P138" s="41"/>
      <c r="Q138" s="41"/>
      <c r="R138" s="41"/>
      <c r="S138" s="41"/>
      <c r="T138" s="77"/>
      <c r="AT138" s="23" t="s">
        <v>171</v>
      </c>
      <c r="AU138" s="23" t="s">
        <v>82</v>
      </c>
    </row>
    <row r="139" spans="2:65" s="11" customFormat="1">
      <c r="B139" s="207"/>
      <c r="C139" s="208"/>
      <c r="D139" s="204" t="s">
        <v>173</v>
      </c>
      <c r="E139" s="209" t="s">
        <v>21</v>
      </c>
      <c r="F139" s="210" t="s">
        <v>227</v>
      </c>
      <c r="G139" s="208"/>
      <c r="H139" s="211" t="s">
        <v>21</v>
      </c>
      <c r="I139" s="212"/>
      <c r="J139" s="208"/>
      <c r="K139" s="208"/>
      <c r="L139" s="213"/>
      <c r="M139" s="214"/>
      <c r="N139" s="215"/>
      <c r="O139" s="215"/>
      <c r="P139" s="215"/>
      <c r="Q139" s="215"/>
      <c r="R139" s="215"/>
      <c r="S139" s="215"/>
      <c r="T139" s="216"/>
      <c r="AT139" s="217" t="s">
        <v>173</v>
      </c>
      <c r="AU139" s="217" t="s">
        <v>82</v>
      </c>
      <c r="AV139" s="11" t="s">
        <v>80</v>
      </c>
      <c r="AW139" s="11" t="s">
        <v>36</v>
      </c>
      <c r="AX139" s="11" t="s">
        <v>72</v>
      </c>
      <c r="AY139" s="217" t="s">
        <v>162</v>
      </c>
    </row>
    <row r="140" spans="2:65" s="11" customFormat="1">
      <c r="B140" s="207"/>
      <c r="C140" s="208"/>
      <c r="D140" s="204" t="s">
        <v>173</v>
      </c>
      <c r="E140" s="209" t="s">
        <v>21</v>
      </c>
      <c r="F140" s="210" t="s">
        <v>228</v>
      </c>
      <c r="G140" s="208"/>
      <c r="H140" s="211" t="s">
        <v>21</v>
      </c>
      <c r="I140" s="212"/>
      <c r="J140" s="208"/>
      <c r="K140" s="208"/>
      <c r="L140" s="213"/>
      <c r="M140" s="214"/>
      <c r="N140" s="215"/>
      <c r="O140" s="215"/>
      <c r="P140" s="215"/>
      <c r="Q140" s="215"/>
      <c r="R140" s="215"/>
      <c r="S140" s="215"/>
      <c r="T140" s="216"/>
      <c r="AT140" s="217" t="s">
        <v>173</v>
      </c>
      <c r="AU140" s="217" t="s">
        <v>82</v>
      </c>
      <c r="AV140" s="11" t="s">
        <v>80</v>
      </c>
      <c r="AW140" s="11" t="s">
        <v>36</v>
      </c>
      <c r="AX140" s="11" t="s">
        <v>72</v>
      </c>
      <c r="AY140" s="217" t="s">
        <v>162</v>
      </c>
    </row>
    <row r="141" spans="2:65" s="12" customFormat="1">
      <c r="B141" s="218"/>
      <c r="C141" s="219"/>
      <c r="D141" s="204" t="s">
        <v>173</v>
      </c>
      <c r="E141" s="220" t="s">
        <v>21</v>
      </c>
      <c r="F141" s="221" t="s">
        <v>783</v>
      </c>
      <c r="G141" s="219"/>
      <c r="H141" s="222">
        <v>61</v>
      </c>
      <c r="I141" s="223"/>
      <c r="J141" s="219"/>
      <c r="K141" s="219"/>
      <c r="L141" s="224"/>
      <c r="M141" s="225"/>
      <c r="N141" s="226"/>
      <c r="O141" s="226"/>
      <c r="P141" s="226"/>
      <c r="Q141" s="226"/>
      <c r="R141" s="226"/>
      <c r="S141" s="226"/>
      <c r="T141" s="227"/>
      <c r="AT141" s="228" t="s">
        <v>173</v>
      </c>
      <c r="AU141" s="228" t="s">
        <v>82</v>
      </c>
      <c r="AV141" s="12" t="s">
        <v>82</v>
      </c>
      <c r="AW141" s="12" t="s">
        <v>36</v>
      </c>
      <c r="AX141" s="12" t="s">
        <v>72</v>
      </c>
      <c r="AY141" s="228" t="s">
        <v>162</v>
      </c>
    </row>
    <row r="142" spans="2:65" s="13" customFormat="1">
      <c r="B142" s="229"/>
      <c r="C142" s="230"/>
      <c r="D142" s="231" t="s">
        <v>173</v>
      </c>
      <c r="E142" s="232" t="s">
        <v>21</v>
      </c>
      <c r="F142" s="233" t="s">
        <v>177</v>
      </c>
      <c r="G142" s="230"/>
      <c r="H142" s="234">
        <v>61</v>
      </c>
      <c r="I142" s="235"/>
      <c r="J142" s="230"/>
      <c r="K142" s="230"/>
      <c r="L142" s="236"/>
      <c r="M142" s="237"/>
      <c r="N142" s="238"/>
      <c r="O142" s="238"/>
      <c r="P142" s="238"/>
      <c r="Q142" s="238"/>
      <c r="R142" s="238"/>
      <c r="S142" s="238"/>
      <c r="T142" s="239"/>
      <c r="AT142" s="240" t="s">
        <v>173</v>
      </c>
      <c r="AU142" s="240" t="s">
        <v>82</v>
      </c>
      <c r="AV142" s="13" t="s">
        <v>169</v>
      </c>
      <c r="AW142" s="13" t="s">
        <v>36</v>
      </c>
      <c r="AX142" s="13" t="s">
        <v>80</v>
      </c>
      <c r="AY142" s="240" t="s">
        <v>162</v>
      </c>
    </row>
    <row r="143" spans="2:65" s="1" customFormat="1" ht="28.9" customHeight="1">
      <c r="B143" s="40"/>
      <c r="C143" s="192" t="s">
        <v>230</v>
      </c>
      <c r="D143" s="192" t="s">
        <v>164</v>
      </c>
      <c r="E143" s="193" t="s">
        <v>231</v>
      </c>
      <c r="F143" s="194" t="s">
        <v>232</v>
      </c>
      <c r="G143" s="195" t="s">
        <v>167</v>
      </c>
      <c r="H143" s="196">
        <v>111</v>
      </c>
      <c r="I143" s="197"/>
      <c r="J143" s="198">
        <f>ROUND(I143*H143,2)</f>
        <v>0</v>
      </c>
      <c r="K143" s="194" t="s">
        <v>168</v>
      </c>
      <c r="L143" s="60"/>
      <c r="M143" s="199" t="s">
        <v>21</v>
      </c>
      <c r="N143" s="200" t="s">
        <v>43</v>
      </c>
      <c r="O143" s="41"/>
      <c r="P143" s="201">
        <f>O143*H143</f>
        <v>0</v>
      </c>
      <c r="Q143" s="201">
        <v>0</v>
      </c>
      <c r="R143" s="201">
        <f>Q143*H143</f>
        <v>0</v>
      </c>
      <c r="S143" s="201">
        <v>0</v>
      </c>
      <c r="T143" s="202">
        <f>S143*H143</f>
        <v>0</v>
      </c>
      <c r="AR143" s="23" t="s">
        <v>169</v>
      </c>
      <c r="AT143" s="23" t="s">
        <v>164</v>
      </c>
      <c r="AU143" s="23" t="s">
        <v>82</v>
      </c>
      <c r="AY143" s="23" t="s">
        <v>162</v>
      </c>
      <c r="BE143" s="203">
        <f>IF(N143="základní",J143,0)</f>
        <v>0</v>
      </c>
      <c r="BF143" s="203">
        <f>IF(N143="snížená",J143,0)</f>
        <v>0</v>
      </c>
      <c r="BG143" s="203">
        <f>IF(N143="zákl. přenesená",J143,0)</f>
        <v>0</v>
      </c>
      <c r="BH143" s="203">
        <f>IF(N143="sníž. přenesená",J143,0)</f>
        <v>0</v>
      </c>
      <c r="BI143" s="203">
        <f>IF(N143="nulová",J143,0)</f>
        <v>0</v>
      </c>
      <c r="BJ143" s="23" t="s">
        <v>80</v>
      </c>
      <c r="BK143" s="203">
        <f>ROUND(I143*H143,2)</f>
        <v>0</v>
      </c>
      <c r="BL143" s="23" t="s">
        <v>169</v>
      </c>
      <c r="BM143" s="23" t="s">
        <v>784</v>
      </c>
    </row>
    <row r="144" spans="2:65" s="1" customFormat="1" ht="229.5">
      <c r="B144" s="40"/>
      <c r="C144" s="62"/>
      <c r="D144" s="204" t="s">
        <v>171</v>
      </c>
      <c r="E144" s="62"/>
      <c r="F144" s="205" t="s">
        <v>234</v>
      </c>
      <c r="G144" s="62"/>
      <c r="H144" s="62"/>
      <c r="I144" s="162"/>
      <c r="J144" s="62"/>
      <c r="K144" s="62"/>
      <c r="L144" s="60"/>
      <c r="M144" s="206"/>
      <c r="N144" s="41"/>
      <c r="O144" s="41"/>
      <c r="P144" s="41"/>
      <c r="Q144" s="41"/>
      <c r="R144" s="41"/>
      <c r="S144" s="41"/>
      <c r="T144" s="77"/>
      <c r="AT144" s="23" t="s">
        <v>171</v>
      </c>
      <c r="AU144" s="23" t="s">
        <v>82</v>
      </c>
    </row>
    <row r="145" spans="2:65" s="11" customFormat="1">
      <c r="B145" s="207"/>
      <c r="C145" s="208"/>
      <c r="D145" s="204" t="s">
        <v>173</v>
      </c>
      <c r="E145" s="209" t="s">
        <v>21</v>
      </c>
      <c r="F145" s="210" t="s">
        <v>772</v>
      </c>
      <c r="G145" s="208"/>
      <c r="H145" s="211" t="s">
        <v>21</v>
      </c>
      <c r="I145" s="212"/>
      <c r="J145" s="208"/>
      <c r="K145" s="208"/>
      <c r="L145" s="213"/>
      <c r="M145" s="214"/>
      <c r="N145" s="215"/>
      <c r="O145" s="215"/>
      <c r="P145" s="215"/>
      <c r="Q145" s="215"/>
      <c r="R145" s="215"/>
      <c r="S145" s="215"/>
      <c r="T145" s="216"/>
      <c r="AT145" s="217" t="s">
        <v>173</v>
      </c>
      <c r="AU145" s="217" t="s">
        <v>82</v>
      </c>
      <c r="AV145" s="11" t="s">
        <v>80</v>
      </c>
      <c r="AW145" s="11" t="s">
        <v>36</v>
      </c>
      <c r="AX145" s="11" t="s">
        <v>72</v>
      </c>
      <c r="AY145" s="217" t="s">
        <v>162</v>
      </c>
    </row>
    <row r="146" spans="2:65" s="11" customFormat="1">
      <c r="B146" s="207"/>
      <c r="C146" s="208"/>
      <c r="D146" s="204" t="s">
        <v>173</v>
      </c>
      <c r="E146" s="209" t="s">
        <v>21</v>
      </c>
      <c r="F146" s="210" t="s">
        <v>235</v>
      </c>
      <c r="G146" s="208"/>
      <c r="H146" s="211" t="s">
        <v>21</v>
      </c>
      <c r="I146" s="212"/>
      <c r="J146" s="208"/>
      <c r="K146" s="208"/>
      <c r="L146" s="213"/>
      <c r="M146" s="214"/>
      <c r="N146" s="215"/>
      <c r="O146" s="215"/>
      <c r="P146" s="215"/>
      <c r="Q146" s="215"/>
      <c r="R146" s="215"/>
      <c r="S146" s="215"/>
      <c r="T146" s="216"/>
      <c r="AT146" s="217" t="s">
        <v>173</v>
      </c>
      <c r="AU146" s="217" t="s">
        <v>82</v>
      </c>
      <c r="AV146" s="11" t="s">
        <v>80</v>
      </c>
      <c r="AW146" s="11" t="s">
        <v>36</v>
      </c>
      <c r="AX146" s="11" t="s">
        <v>72</v>
      </c>
      <c r="AY146" s="217" t="s">
        <v>162</v>
      </c>
    </row>
    <row r="147" spans="2:65" s="12" customFormat="1">
      <c r="B147" s="218"/>
      <c r="C147" s="219"/>
      <c r="D147" s="204" t="s">
        <v>173</v>
      </c>
      <c r="E147" s="220" t="s">
        <v>21</v>
      </c>
      <c r="F147" s="221" t="s">
        <v>785</v>
      </c>
      <c r="G147" s="219"/>
      <c r="H147" s="222">
        <v>111</v>
      </c>
      <c r="I147" s="223"/>
      <c r="J147" s="219"/>
      <c r="K147" s="219"/>
      <c r="L147" s="224"/>
      <c r="M147" s="225"/>
      <c r="N147" s="226"/>
      <c r="O147" s="226"/>
      <c r="P147" s="226"/>
      <c r="Q147" s="226"/>
      <c r="R147" s="226"/>
      <c r="S147" s="226"/>
      <c r="T147" s="227"/>
      <c r="AT147" s="228" t="s">
        <v>173</v>
      </c>
      <c r="AU147" s="228" t="s">
        <v>82</v>
      </c>
      <c r="AV147" s="12" t="s">
        <v>82</v>
      </c>
      <c r="AW147" s="12" t="s">
        <v>36</v>
      </c>
      <c r="AX147" s="12" t="s">
        <v>72</v>
      </c>
      <c r="AY147" s="228" t="s">
        <v>162</v>
      </c>
    </row>
    <row r="148" spans="2:65" s="13" customFormat="1">
      <c r="B148" s="229"/>
      <c r="C148" s="230"/>
      <c r="D148" s="231" t="s">
        <v>173</v>
      </c>
      <c r="E148" s="232" t="s">
        <v>21</v>
      </c>
      <c r="F148" s="233" t="s">
        <v>177</v>
      </c>
      <c r="G148" s="230"/>
      <c r="H148" s="234">
        <v>111</v>
      </c>
      <c r="I148" s="235"/>
      <c r="J148" s="230"/>
      <c r="K148" s="230"/>
      <c r="L148" s="236"/>
      <c r="M148" s="237"/>
      <c r="N148" s="238"/>
      <c r="O148" s="238"/>
      <c r="P148" s="238"/>
      <c r="Q148" s="238"/>
      <c r="R148" s="238"/>
      <c r="S148" s="238"/>
      <c r="T148" s="239"/>
      <c r="AT148" s="240" t="s">
        <v>173</v>
      </c>
      <c r="AU148" s="240" t="s">
        <v>82</v>
      </c>
      <c r="AV148" s="13" t="s">
        <v>169</v>
      </c>
      <c r="AW148" s="13" t="s">
        <v>36</v>
      </c>
      <c r="AX148" s="13" t="s">
        <v>80</v>
      </c>
      <c r="AY148" s="240" t="s">
        <v>162</v>
      </c>
    </row>
    <row r="149" spans="2:65" s="1" customFormat="1" ht="28.9" customHeight="1">
      <c r="B149" s="40"/>
      <c r="C149" s="192" t="s">
        <v>237</v>
      </c>
      <c r="D149" s="192" t="s">
        <v>164</v>
      </c>
      <c r="E149" s="193" t="s">
        <v>238</v>
      </c>
      <c r="F149" s="194" t="s">
        <v>239</v>
      </c>
      <c r="G149" s="195" t="s">
        <v>167</v>
      </c>
      <c r="H149" s="196">
        <v>22.2</v>
      </c>
      <c r="I149" s="197"/>
      <c r="J149" s="198">
        <f>ROUND(I149*H149,2)</f>
        <v>0</v>
      </c>
      <c r="K149" s="194" t="s">
        <v>168</v>
      </c>
      <c r="L149" s="60"/>
      <c r="M149" s="199" t="s">
        <v>21</v>
      </c>
      <c r="N149" s="200" t="s">
        <v>43</v>
      </c>
      <c r="O149" s="41"/>
      <c r="P149" s="201">
        <f>O149*H149</f>
        <v>0</v>
      </c>
      <c r="Q149" s="201">
        <v>0</v>
      </c>
      <c r="R149" s="201">
        <f>Q149*H149</f>
        <v>0</v>
      </c>
      <c r="S149" s="201">
        <v>0</v>
      </c>
      <c r="T149" s="202">
        <f>S149*H149</f>
        <v>0</v>
      </c>
      <c r="AR149" s="23" t="s">
        <v>169</v>
      </c>
      <c r="AT149" s="23" t="s">
        <v>164</v>
      </c>
      <c r="AU149" s="23" t="s">
        <v>82</v>
      </c>
      <c r="AY149" s="23" t="s">
        <v>162</v>
      </c>
      <c r="BE149" s="203">
        <f>IF(N149="základní",J149,0)</f>
        <v>0</v>
      </c>
      <c r="BF149" s="203">
        <f>IF(N149="snížená",J149,0)</f>
        <v>0</v>
      </c>
      <c r="BG149" s="203">
        <f>IF(N149="zákl. přenesená",J149,0)</f>
        <v>0</v>
      </c>
      <c r="BH149" s="203">
        <f>IF(N149="sníž. přenesená",J149,0)</f>
        <v>0</v>
      </c>
      <c r="BI149" s="203">
        <f>IF(N149="nulová",J149,0)</f>
        <v>0</v>
      </c>
      <c r="BJ149" s="23" t="s">
        <v>80</v>
      </c>
      <c r="BK149" s="203">
        <f>ROUND(I149*H149,2)</f>
        <v>0</v>
      </c>
      <c r="BL149" s="23" t="s">
        <v>169</v>
      </c>
      <c r="BM149" s="23" t="s">
        <v>786</v>
      </c>
    </row>
    <row r="150" spans="2:65" s="1" customFormat="1" ht="229.5">
      <c r="B150" s="40"/>
      <c r="C150" s="62"/>
      <c r="D150" s="204" t="s">
        <v>171</v>
      </c>
      <c r="E150" s="62"/>
      <c r="F150" s="205" t="s">
        <v>234</v>
      </c>
      <c r="G150" s="62"/>
      <c r="H150" s="62"/>
      <c r="I150" s="162"/>
      <c r="J150" s="62"/>
      <c r="K150" s="62"/>
      <c r="L150" s="60"/>
      <c r="M150" s="206"/>
      <c r="N150" s="41"/>
      <c r="O150" s="41"/>
      <c r="P150" s="41"/>
      <c r="Q150" s="41"/>
      <c r="R150" s="41"/>
      <c r="S150" s="41"/>
      <c r="T150" s="77"/>
      <c r="AT150" s="23" t="s">
        <v>171</v>
      </c>
      <c r="AU150" s="23" t="s">
        <v>82</v>
      </c>
    </row>
    <row r="151" spans="2:65" s="11" customFormat="1">
      <c r="B151" s="207"/>
      <c r="C151" s="208"/>
      <c r="D151" s="204" t="s">
        <v>173</v>
      </c>
      <c r="E151" s="209" t="s">
        <v>21</v>
      </c>
      <c r="F151" s="210" t="s">
        <v>241</v>
      </c>
      <c r="G151" s="208"/>
      <c r="H151" s="211" t="s">
        <v>21</v>
      </c>
      <c r="I151" s="212"/>
      <c r="J151" s="208"/>
      <c r="K151" s="208"/>
      <c r="L151" s="213"/>
      <c r="M151" s="214"/>
      <c r="N151" s="215"/>
      <c r="O151" s="215"/>
      <c r="P151" s="215"/>
      <c r="Q151" s="215"/>
      <c r="R151" s="215"/>
      <c r="S151" s="215"/>
      <c r="T151" s="216"/>
      <c r="AT151" s="217" t="s">
        <v>173</v>
      </c>
      <c r="AU151" s="217" t="s">
        <v>82</v>
      </c>
      <c r="AV151" s="11" t="s">
        <v>80</v>
      </c>
      <c r="AW151" s="11" t="s">
        <v>36</v>
      </c>
      <c r="AX151" s="11" t="s">
        <v>72</v>
      </c>
      <c r="AY151" s="217" t="s">
        <v>162</v>
      </c>
    </row>
    <row r="152" spans="2:65" s="11" customFormat="1">
      <c r="B152" s="207"/>
      <c r="C152" s="208"/>
      <c r="D152" s="204" t="s">
        <v>173</v>
      </c>
      <c r="E152" s="209" t="s">
        <v>21</v>
      </c>
      <c r="F152" s="210" t="s">
        <v>228</v>
      </c>
      <c r="G152" s="208"/>
      <c r="H152" s="211" t="s">
        <v>21</v>
      </c>
      <c r="I152" s="212"/>
      <c r="J152" s="208"/>
      <c r="K152" s="208"/>
      <c r="L152" s="213"/>
      <c r="M152" s="214"/>
      <c r="N152" s="215"/>
      <c r="O152" s="215"/>
      <c r="P152" s="215"/>
      <c r="Q152" s="215"/>
      <c r="R152" s="215"/>
      <c r="S152" s="215"/>
      <c r="T152" s="216"/>
      <c r="AT152" s="217" t="s">
        <v>173</v>
      </c>
      <c r="AU152" s="217" t="s">
        <v>82</v>
      </c>
      <c r="AV152" s="11" t="s">
        <v>80</v>
      </c>
      <c r="AW152" s="11" t="s">
        <v>36</v>
      </c>
      <c r="AX152" s="11" t="s">
        <v>72</v>
      </c>
      <c r="AY152" s="217" t="s">
        <v>162</v>
      </c>
    </row>
    <row r="153" spans="2:65" s="12" customFormat="1">
      <c r="B153" s="218"/>
      <c r="C153" s="219"/>
      <c r="D153" s="204" t="s">
        <v>173</v>
      </c>
      <c r="E153" s="220" t="s">
        <v>21</v>
      </c>
      <c r="F153" s="221" t="s">
        <v>787</v>
      </c>
      <c r="G153" s="219"/>
      <c r="H153" s="222">
        <v>22.2</v>
      </c>
      <c r="I153" s="223"/>
      <c r="J153" s="219"/>
      <c r="K153" s="219"/>
      <c r="L153" s="224"/>
      <c r="M153" s="225"/>
      <c r="N153" s="226"/>
      <c r="O153" s="226"/>
      <c r="P153" s="226"/>
      <c r="Q153" s="226"/>
      <c r="R153" s="226"/>
      <c r="S153" s="226"/>
      <c r="T153" s="227"/>
      <c r="AT153" s="228" t="s">
        <v>173</v>
      </c>
      <c r="AU153" s="228" t="s">
        <v>82</v>
      </c>
      <c r="AV153" s="12" t="s">
        <v>82</v>
      </c>
      <c r="AW153" s="12" t="s">
        <v>36</v>
      </c>
      <c r="AX153" s="12" t="s">
        <v>72</v>
      </c>
      <c r="AY153" s="228" t="s">
        <v>162</v>
      </c>
    </row>
    <row r="154" spans="2:65" s="13" customFormat="1">
      <c r="B154" s="229"/>
      <c r="C154" s="230"/>
      <c r="D154" s="231" t="s">
        <v>173</v>
      </c>
      <c r="E154" s="232" t="s">
        <v>21</v>
      </c>
      <c r="F154" s="233" t="s">
        <v>177</v>
      </c>
      <c r="G154" s="230"/>
      <c r="H154" s="234">
        <v>22.2</v>
      </c>
      <c r="I154" s="235"/>
      <c r="J154" s="230"/>
      <c r="K154" s="230"/>
      <c r="L154" s="236"/>
      <c r="M154" s="237"/>
      <c r="N154" s="238"/>
      <c r="O154" s="238"/>
      <c r="P154" s="238"/>
      <c r="Q154" s="238"/>
      <c r="R154" s="238"/>
      <c r="S154" s="238"/>
      <c r="T154" s="239"/>
      <c r="AT154" s="240" t="s">
        <v>173</v>
      </c>
      <c r="AU154" s="240" t="s">
        <v>82</v>
      </c>
      <c r="AV154" s="13" t="s">
        <v>169</v>
      </c>
      <c r="AW154" s="13" t="s">
        <v>36</v>
      </c>
      <c r="AX154" s="13" t="s">
        <v>80</v>
      </c>
      <c r="AY154" s="240" t="s">
        <v>162</v>
      </c>
    </row>
    <row r="155" spans="2:65" s="1" customFormat="1" ht="28.9" customHeight="1">
      <c r="B155" s="40"/>
      <c r="C155" s="192" t="s">
        <v>243</v>
      </c>
      <c r="D155" s="192" t="s">
        <v>164</v>
      </c>
      <c r="E155" s="193" t="s">
        <v>244</v>
      </c>
      <c r="F155" s="194" t="s">
        <v>245</v>
      </c>
      <c r="G155" s="195" t="s">
        <v>167</v>
      </c>
      <c r="H155" s="196">
        <v>4.62</v>
      </c>
      <c r="I155" s="197"/>
      <c r="J155" s="198">
        <f>ROUND(I155*H155,2)</f>
        <v>0</v>
      </c>
      <c r="K155" s="194" t="s">
        <v>168</v>
      </c>
      <c r="L155" s="60"/>
      <c r="M155" s="199" t="s">
        <v>21</v>
      </c>
      <c r="N155" s="200" t="s">
        <v>43</v>
      </c>
      <c r="O155" s="41"/>
      <c r="P155" s="201">
        <f>O155*H155</f>
        <v>0</v>
      </c>
      <c r="Q155" s="201">
        <v>0</v>
      </c>
      <c r="R155" s="201">
        <f>Q155*H155</f>
        <v>0</v>
      </c>
      <c r="S155" s="201">
        <v>0</v>
      </c>
      <c r="T155" s="202">
        <f>S155*H155</f>
        <v>0</v>
      </c>
      <c r="AR155" s="23" t="s">
        <v>169</v>
      </c>
      <c r="AT155" s="23" t="s">
        <v>164</v>
      </c>
      <c r="AU155" s="23" t="s">
        <v>82</v>
      </c>
      <c r="AY155" s="23" t="s">
        <v>162</v>
      </c>
      <c r="BE155" s="203">
        <f>IF(N155="základní",J155,0)</f>
        <v>0</v>
      </c>
      <c r="BF155" s="203">
        <f>IF(N155="snížená",J155,0)</f>
        <v>0</v>
      </c>
      <c r="BG155" s="203">
        <f>IF(N155="zákl. přenesená",J155,0)</f>
        <v>0</v>
      </c>
      <c r="BH155" s="203">
        <f>IF(N155="sníž. přenesená",J155,0)</f>
        <v>0</v>
      </c>
      <c r="BI155" s="203">
        <f>IF(N155="nulová",J155,0)</f>
        <v>0</v>
      </c>
      <c r="BJ155" s="23" t="s">
        <v>80</v>
      </c>
      <c r="BK155" s="203">
        <f>ROUND(I155*H155,2)</f>
        <v>0</v>
      </c>
      <c r="BL155" s="23" t="s">
        <v>169</v>
      </c>
      <c r="BM155" s="23" t="s">
        <v>788</v>
      </c>
    </row>
    <row r="156" spans="2:65" s="1" customFormat="1" ht="108">
      <c r="B156" s="40"/>
      <c r="C156" s="62"/>
      <c r="D156" s="204" t="s">
        <v>171</v>
      </c>
      <c r="E156" s="62"/>
      <c r="F156" s="205" t="s">
        <v>247</v>
      </c>
      <c r="G156" s="62"/>
      <c r="H156" s="62"/>
      <c r="I156" s="162"/>
      <c r="J156" s="62"/>
      <c r="K156" s="62"/>
      <c r="L156" s="60"/>
      <c r="M156" s="206"/>
      <c r="N156" s="41"/>
      <c r="O156" s="41"/>
      <c r="P156" s="41"/>
      <c r="Q156" s="41"/>
      <c r="R156" s="41"/>
      <c r="S156" s="41"/>
      <c r="T156" s="77"/>
      <c r="AT156" s="23" t="s">
        <v>171</v>
      </c>
      <c r="AU156" s="23" t="s">
        <v>82</v>
      </c>
    </row>
    <row r="157" spans="2:65" s="11" customFormat="1">
      <c r="B157" s="207"/>
      <c r="C157" s="208"/>
      <c r="D157" s="204" t="s">
        <v>173</v>
      </c>
      <c r="E157" s="209" t="s">
        <v>21</v>
      </c>
      <c r="F157" s="210" t="s">
        <v>772</v>
      </c>
      <c r="G157" s="208"/>
      <c r="H157" s="211" t="s">
        <v>21</v>
      </c>
      <c r="I157" s="212"/>
      <c r="J157" s="208"/>
      <c r="K157" s="208"/>
      <c r="L157" s="213"/>
      <c r="M157" s="214"/>
      <c r="N157" s="215"/>
      <c r="O157" s="215"/>
      <c r="P157" s="215"/>
      <c r="Q157" s="215"/>
      <c r="R157" s="215"/>
      <c r="S157" s="215"/>
      <c r="T157" s="216"/>
      <c r="AT157" s="217" t="s">
        <v>173</v>
      </c>
      <c r="AU157" s="217" t="s">
        <v>82</v>
      </c>
      <c r="AV157" s="11" t="s">
        <v>80</v>
      </c>
      <c r="AW157" s="11" t="s">
        <v>36</v>
      </c>
      <c r="AX157" s="11" t="s">
        <v>72</v>
      </c>
      <c r="AY157" s="217" t="s">
        <v>162</v>
      </c>
    </row>
    <row r="158" spans="2:65" s="11" customFormat="1">
      <c r="B158" s="207"/>
      <c r="C158" s="208"/>
      <c r="D158" s="204" t="s">
        <v>173</v>
      </c>
      <c r="E158" s="209" t="s">
        <v>21</v>
      </c>
      <c r="F158" s="210" t="s">
        <v>248</v>
      </c>
      <c r="G158" s="208"/>
      <c r="H158" s="211" t="s">
        <v>21</v>
      </c>
      <c r="I158" s="212"/>
      <c r="J158" s="208"/>
      <c r="K158" s="208"/>
      <c r="L158" s="213"/>
      <c r="M158" s="214"/>
      <c r="N158" s="215"/>
      <c r="O158" s="215"/>
      <c r="P158" s="215"/>
      <c r="Q158" s="215"/>
      <c r="R158" s="215"/>
      <c r="S158" s="215"/>
      <c r="T158" s="216"/>
      <c r="AT158" s="217" t="s">
        <v>173</v>
      </c>
      <c r="AU158" s="217" t="s">
        <v>82</v>
      </c>
      <c r="AV158" s="11" t="s">
        <v>80</v>
      </c>
      <c r="AW158" s="11" t="s">
        <v>36</v>
      </c>
      <c r="AX158" s="11" t="s">
        <v>72</v>
      </c>
      <c r="AY158" s="217" t="s">
        <v>162</v>
      </c>
    </row>
    <row r="159" spans="2:65" s="12" customFormat="1">
      <c r="B159" s="218"/>
      <c r="C159" s="219"/>
      <c r="D159" s="204" t="s">
        <v>173</v>
      </c>
      <c r="E159" s="220" t="s">
        <v>21</v>
      </c>
      <c r="F159" s="221" t="s">
        <v>789</v>
      </c>
      <c r="G159" s="219"/>
      <c r="H159" s="222">
        <v>4.62</v>
      </c>
      <c r="I159" s="223"/>
      <c r="J159" s="219"/>
      <c r="K159" s="219"/>
      <c r="L159" s="224"/>
      <c r="M159" s="225"/>
      <c r="N159" s="226"/>
      <c r="O159" s="226"/>
      <c r="P159" s="226"/>
      <c r="Q159" s="226"/>
      <c r="R159" s="226"/>
      <c r="S159" s="226"/>
      <c r="T159" s="227"/>
      <c r="AT159" s="228" t="s">
        <v>173</v>
      </c>
      <c r="AU159" s="228" t="s">
        <v>82</v>
      </c>
      <c r="AV159" s="12" t="s">
        <v>82</v>
      </c>
      <c r="AW159" s="12" t="s">
        <v>36</v>
      </c>
      <c r="AX159" s="12" t="s">
        <v>72</v>
      </c>
      <c r="AY159" s="228" t="s">
        <v>162</v>
      </c>
    </row>
    <row r="160" spans="2:65" s="13" customFormat="1">
      <c r="B160" s="229"/>
      <c r="C160" s="230"/>
      <c r="D160" s="231" t="s">
        <v>173</v>
      </c>
      <c r="E160" s="232" t="s">
        <v>21</v>
      </c>
      <c r="F160" s="233" t="s">
        <v>177</v>
      </c>
      <c r="G160" s="230"/>
      <c r="H160" s="234">
        <v>4.62</v>
      </c>
      <c r="I160" s="235"/>
      <c r="J160" s="230"/>
      <c r="K160" s="230"/>
      <c r="L160" s="236"/>
      <c r="M160" s="237"/>
      <c r="N160" s="238"/>
      <c r="O160" s="238"/>
      <c r="P160" s="238"/>
      <c r="Q160" s="238"/>
      <c r="R160" s="238"/>
      <c r="S160" s="238"/>
      <c r="T160" s="239"/>
      <c r="AT160" s="240" t="s">
        <v>173</v>
      </c>
      <c r="AU160" s="240" t="s">
        <v>82</v>
      </c>
      <c r="AV160" s="13" t="s">
        <v>169</v>
      </c>
      <c r="AW160" s="13" t="s">
        <v>36</v>
      </c>
      <c r="AX160" s="13" t="s">
        <v>80</v>
      </c>
      <c r="AY160" s="240" t="s">
        <v>162</v>
      </c>
    </row>
    <row r="161" spans="2:65" s="1" customFormat="1" ht="40.15" customHeight="1">
      <c r="B161" s="40"/>
      <c r="C161" s="192" t="s">
        <v>250</v>
      </c>
      <c r="D161" s="192" t="s">
        <v>164</v>
      </c>
      <c r="E161" s="193" t="s">
        <v>251</v>
      </c>
      <c r="F161" s="194" t="s">
        <v>252</v>
      </c>
      <c r="G161" s="195" t="s">
        <v>167</v>
      </c>
      <c r="H161" s="196">
        <v>37.380000000000003</v>
      </c>
      <c r="I161" s="197"/>
      <c r="J161" s="198">
        <f>ROUND(I161*H161,2)</f>
        <v>0</v>
      </c>
      <c r="K161" s="194" t="s">
        <v>168</v>
      </c>
      <c r="L161" s="60"/>
      <c r="M161" s="199" t="s">
        <v>21</v>
      </c>
      <c r="N161" s="200" t="s">
        <v>43</v>
      </c>
      <c r="O161" s="41"/>
      <c r="P161" s="201">
        <f>O161*H161</f>
        <v>0</v>
      </c>
      <c r="Q161" s="201">
        <v>1.7049999999999999E-2</v>
      </c>
      <c r="R161" s="201">
        <f>Q161*H161</f>
        <v>0.63732900000000003</v>
      </c>
      <c r="S161" s="201">
        <v>0</v>
      </c>
      <c r="T161" s="202">
        <f>S161*H161</f>
        <v>0</v>
      </c>
      <c r="AR161" s="23" t="s">
        <v>169</v>
      </c>
      <c r="AT161" s="23" t="s">
        <v>164</v>
      </c>
      <c r="AU161" s="23" t="s">
        <v>82</v>
      </c>
      <c r="AY161" s="23" t="s">
        <v>162</v>
      </c>
      <c r="BE161" s="203">
        <f>IF(N161="základní",J161,0)</f>
        <v>0</v>
      </c>
      <c r="BF161" s="203">
        <f>IF(N161="snížená",J161,0)</f>
        <v>0</v>
      </c>
      <c r="BG161" s="203">
        <f>IF(N161="zákl. přenesená",J161,0)</f>
        <v>0</v>
      </c>
      <c r="BH161" s="203">
        <f>IF(N161="sníž. přenesená",J161,0)</f>
        <v>0</v>
      </c>
      <c r="BI161" s="203">
        <f>IF(N161="nulová",J161,0)</f>
        <v>0</v>
      </c>
      <c r="BJ161" s="23" t="s">
        <v>80</v>
      </c>
      <c r="BK161" s="203">
        <f>ROUND(I161*H161,2)</f>
        <v>0</v>
      </c>
      <c r="BL161" s="23" t="s">
        <v>169</v>
      </c>
      <c r="BM161" s="23" t="s">
        <v>790</v>
      </c>
    </row>
    <row r="162" spans="2:65" s="1" customFormat="1" ht="229.5">
      <c r="B162" s="40"/>
      <c r="C162" s="62"/>
      <c r="D162" s="204" t="s">
        <v>171</v>
      </c>
      <c r="E162" s="62"/>
      <c r="F162" s="205" t="s">
        <v>254</v>
      </c>
      <c r="G162" s="62"/>
      <c r="H162" s="62"/>
      <c r="I162" s="162"/>
      <c r="J162" s="62"/>
      <c r="K162" s="62"/>
      <c r="L162" s="60"/>
      <c r="M162" s="206"/>
      <c r="N162" s="41"/>
      <c r="O162" s="41"/>
      <c r="P162" s="41"/>
      <c r="Q162" s="41"/>
      <c r="R162" s="41"/>
      <c r="S162" s="41"/>
      <c r="T162" s="77"/>
      <c r="AT162" s="23" t="s">
        <v>171</v>
      </c>
      <c r="AU162" s="23" t="s">
        <v>82</v>
      </c>
    </row>
    <row r="163" spans="2:65" s="11" customFormat="1">
      <c r="B163" s="207"/>
      <c r="C163" s="208"/>
      <c r="D163" s="204" t="s">
        <v>173</v>
      </c>
      <c r="E163" s="209" t="s">
        <v>21</v>
      </c>
      <c r="F163" s="210" t="s">
        <v>772</v>
      </c>
      <c r="G163" s="208"/>
      <c r="H163" s="211" t="s">
        <v>21</v>
      </c>
      <c r="I163" s="212"/>
      <c r="J163" s="208"/>
      <c r="K163" s="208"/>
      <c r="L163" s="213"/>
      <c r="M163" s="214"/>
      <c r="N163" s="215"/>
      <c r="O163" s="215"/>
      <c r="P163" s="215"/>
      <c r="Q163" s="215"/>
      <c r="R163" s="215"/>
      <c r="S163" s="215"/>
      <c r="T163" s="216"/>
      <c r="AT163" s="217" t="s">
        <v>173</v>
      </c>
      <c r="AU163" s="217" t="s">
        <v>82</v>
      </c>
      <c r="AV163" s="11" t="s">
        <v>80</v>
      </c>
      <c r="AW163" s="11" t="s">
        <v>36</v>
      </c>
      <c r="AX163" s="11" t="s">
        <v>72</v>
      </c>
      <c r="AY163" s="217" t="s">
        <v>162</v>
      </c>
    </row>
    <row r="164" spans="2:65" s="11" customFormat="1">
      <c r="B164" s="207"/>
      <c r="C164" s="208"/>
      <c r="D164" s="204" t="s">
        <v>173</v>
      </c>
      <c r="E164" s="209" t="s">
        <v>21</v>
      </c>
      <c r="F164" s="210" t="s">
        <v>255</v>
      </c>
      <c r="G164" s="208"/>
      <c r="H164" s="211" t="s">
        <v>21</v>
      </c>
      <c r="I164" s="212"/>
      <c r="J164" s="208"/>
      <c r="K164" s="208"/>
      <c r="L164" s="213"/>
      <c r="M164" s="214"/>
      <c r="N164" s="215"/>
      <c r="O164" s="215"/>
      <c r="P164" s="215"/>
      <c r="Q164" s="215"/>
      <c r="R164" s="215"/>
      <c r="S164" s="215"/>
      <c r="T164" s="216"/>
      <c r="AT164" s="217" t="s">
        <v>173</v>
      </c>
      <c r="AU164" s="217" t="s">
        <v>82</v>
      </c>
      <c r="AV164" s="11" t="s">
        <v>80</v>
      </c>
      <c r="AW164" s="11" t="s">
        <v>36</v>
      </c>
      <c r="AX164" s="11" t="s">
        <v>72</v>
      </c>
      <c r="AY164" s="217" t="s">
        <v>162</v>
      </c>
    </row>
    <row r="165" spans="2:65" s="12" customFormat="1">
      <c r="B165" s="218"/>
      <c r="C165" s="219"/>
      <c r="D165" s="204" t="s">
        <v>173</v>
      </c>
      <c r="E165" s="220" t="s">
        <v>21</v>
      </c>
      <c r="F165" s="221" t="s">
        <v>791</v>
      </c>
      <c r="G165" s="219"/>
      <c r="H165" s="222">
        <v>37.380000000000003</v>
      </c>
      <c r="I165" s="223"/>
      <c r="J165" s="219"/>
      <c r="K165" s="219"/>
      <c r="L165" s="224"/>
      <c r="M165" s="225"/>
      <c r="N165" s="226"/>
      <c r="O165" s="226"/>
      <c r="P165" s="226"/>
      <c r="Q165" s="226"/>
      <c r="R165" s="226"/>
      <c r="S165" s="226"/>
      <c r="T165" s="227"/>
      <c r="AT165" s="228" t="s">
        <v>173</v>
      </c>
      <c r="AU165" s="228" t="s">
        <v>82</v>
      </c>
      <c r="AV165" s="12" t="s">
        <v>82</v>
      </c>
      <c r="AW165" s="12" t="s">
        <v>36</v>
      </c>
      <c r="AX165" s="12" t="s">
        <v>72</v>
      </c>
      <c r="AY165" s="228" t="s">
        <v>162</v>
      </c>
    </row>
    <row r="166" spans="2:65" s="13" customFormat="1">
      <c r="B166" s="229"/>
      <c r="C166" s="230"/>
      <c r="D166" s="231" t="s">
        <v>173</v>
      </c>
      <c r="E166" s="232" t="s">
        <v>21</v>
      </c>
      <c r="F166" s="233" t="s">
        <v>177</v>
      </c>
      <c r="G166" s="230"/>
      <c r="H166" s="234">
        <v>37.380000000000003</v>
      </c>
      <c r="I166" s="235"/>
      <c r="J166" s="230"/>
      <c r="K166" s="230"/>
      <c r="L166" s="236"/>
      <c r="M166" s="237"/>
      <c r="N166" s="238"/>
      <c r="O166" s="238"/>
      <c r="P166" s="238"/>
      <c r="Q166" s="238"/>
      <c r="R166" s="238"/>
      <c r="S166" s="238"/>
      <c r="T166" s="239"/>
      <c r="AT166" s="240" t="s">
        <v>173</v>
      </c>
      <c r="AU166" s="240" t="s">
        <v>82</v>
      </c>
      <c r="AV166" s="13" t="s">
        <v>169</v>
      </c>
      <c r="AW166" s="13" t="s">
        <v>36</v>
      </c>
      <c r="AX166" s="13" t="s">
        <v>80</v>
      </c>
      <c r="AY166" s="240" t="s">
        <v>162</v>
      </c>
    </row>
    <row r="167" spans="2:65" s="1" customFormat="1" ht="28.9" customHeight="1">
      <c r="B167" s="40"/>
      <c r="C167" s="192" t="s">
        <v>257</v>
      </c>
      <c r="D167" s="192" t="s">
        <v>164</v>
      </c>
      <c r="E167" s="193" t="s">
        <v>258</v>
      </c>
      <c r="F167" s="194" t="s">
        <v>259</v>
      </c>
      <c r="G167" s="195" t="s">
        <v>260</v>
      </c>
      <c r="H167" s="196">
        <v>19</v>
      </c>
      <c r="I167" s="197"/>
      <c r="J167" s="198">
        <f>ROUND(I167*H167,2)</f>
        <v>0</v>
      </c>
      <c r="K167" s="194" t="s">
        <v>168</v>
      </c>
      <c r="L167" s="60"/>
      <c r="M167" s="199" t="s">
        <v>21</v>
      </c>
      <c r="N167" s="200" t="s">
        <v>43</v>
      </c>
      <c r="O167" s="41"/>
      <c r="P167" s="201">
        <f>O167*H167</f>
        <v>0</v>
      </c>
      <c r="Q167" s="201">
        <v>6.9999999999999999E-4</v>
      </c>
      <c r="R167" s="201">
        <f>Q167*H167</f>
        <v>1.3299999999999999E-2</v>
      </c>
      <c r="S167" s="201">
        <v>0</v>
      </c>
      <c r="T167" s="202">
        <f>S167*H167</f>
        <v>0</v>
      </c>
      <c r="AR167" s="23" t="s">
        <v>169</v>
      </c>
      <c r="AT167" s="23" t="s">
        <v>164</v>
      </c>
      <c r="AU167" s="23" t="s">
        <v>82</v>
      </c>
      <c r="AY167" s="23" t="s">
        <v>162</v>
      </c>
      <c r="BE167" s="203">
        <f>IF(N167="základní",J167,0)</f>
        <v>0</v>
      </c>
      <c r="BF167" s="203">
        <f>IF(N167="snížená",J167,0)</f>
        <v>0</v>
      </c>
      <c r="BG167" s="203">
        <f>IF(N167="zákl. přenesená",J167,0)</f>
        <v>0</v>
      </c>
      <c r="BH167" s="203">
        <f>IF(N167="sníž. přenesená",J167,0)</f>
        <v>0</v>
      </c>
      <c r="BI167" s="203">
        <f>IF(N167="nulová",J167,0)</f>
        <v>0</v>
      </c>
      <c r="BJ167" s="23" t="s">
        <v>80</v>
      </c>
      <c r="BK167" s="203">
        <f>ROUND(I167*H167,2)</f>
        <v>0</v>
      </c>
      <c r="BL167" s="23" t="s">
        <v>169</v>
      </c>
      <c r="BM167" s="23" t="s">
        <v>792</v>
      </c>
    </row>
    <row r="168" spans="2:65" s="1" customFormat="1" ht="81">
      <c r="B168" s="40"/>
      <c r="C168" s="62"/>
      <c r="D168" s="204" t="s">
        <v>171</v>
      </c>
      <c r="E168" s="62"/>
      <c r="F168" s="205" t="s">
        <v>262</v>
      </c>
      <c r="G168" s="62"/>
      <c r="H168" s="62"/>
      <c r="I168" s="162"/>
      <c r="J168" s="62"/>
      <c r="K168" s="62"/>
      <c r="L168" s="60"/>
      <c r="M168" s="206"/>
      <c r="N168" s="41"/>
      <c r="O168" s="41"/>
      <c r="P168" s="41"/>
      <c r="Q168" s="41"/>
      <c r="R168" s="41"/>
      <c r="S168" s="41"/>
      <c r="T168" s="77"/>
      <c r="AT168" s="23" t="s">
        <v>171</v>
      </c>
      <c r="AU168" s="23" t="s">
        <v>82</v>
      </c>
    </row>
    <row r="169" spans="2:65" s="11" customFormat="1">
      <c r="B169" s="207"/>
      <c r="C169" s="208"/>
      <c r="D169" s="204" t="s">
        <v>173</v>
      </c>
      <c r="E169" s="209" t="s">
        <v>21</v>
      </c>
      <c r="F169" s="210" t="s">
        <v>772</v>
      </c>
      <c r="G169" s="208"/>
      <c r="H169" s="211" t="s">
        <v>21</v>
      </c>
      <c r="I169" s="212"/>
      <c r="J169" s="208"/>
      <c r="K169" s="208"/>
      <c r="L169" s="213"/>
      <c r="M169" s="214"/>
      <c r="N169" s="215"/>
      <c r="O169" s="215"/>
      <c r="P169" s="215"/>
      <c r="Q169" s="215"/>
      <c r="R169" s="215"/>
      <c r="S169" s="215"/>
      <c r="T169" s="216"/>
      <c r="AT169" s="217" t="s">
        <v>173</v>
      </c>
      <c r="AU169" s="217" t="s">
        <v>82</v>
      </c>
      <c r="AV169" s="11" t="s">
        <v>80</v>
      </c>
      <c r="AW169" s="11" t="s">
        <v>36</v>
      </c>
      <c r="AX169" s="11" t="s">
        <v>72</v>
      </c>
      <c r="AY169" s="217" t="s">
        <v>162</v>
      </c>
    </row>
    <row r="170" spans="2:65" s="12" customFormat="1">
      <c r="B170" s="218"/>
      <c r="C170" s="219"/>
      <c r="D170" s="204" t="s">
        <v>173</v>
      </c>
      <c r="E170" s="220" t="s">
        <v>21</v>
      </c>
      <c r="F170" s="221" t="s">
        <v>176</v>
      </c>
      <c r="G170" s="219"/>
      <c r="H170" s="222">
        <v>19</v>
      </c>
      <c r="I170" s="223"/>
      <c r="J170" s="219"/>
      <c r="K170" s="219"/>
      <c r="L170" s="224"/>
      <c r="M170" s="225"/>
      <c r="N170" s="226"/>
      <c r="O170" s="226"/>
      <c r="P170" s="226"/>
      <c r="Q170" s="226"/>
      <c r="R170" s="226"/>
      <c r="S170" s="226"/>
      <c r="T170" s="227"/>
      <c r="AT170" s="228" t="s">
        <v>173</v>
      </c>
      <c r="AU170" s="228" t="s">
        <v>82</v>
      </c>
      <c r="AV170" s="12" t="s">
        <v>82</v>
      </c>
      <c r="AW170" s="12" t="s">
        <v>36</v>
      </c>
      <c r="AX170" s="12" t="s">
        <v>72</v>
      </c>
      <c r="AY170" s="228" t="s">
        <v>162</v>
      </c>
    </row>
    <row r="171" spans="2:65" s="13" customFormat="1">
      <c r="B171" s="229"/>
      <c r="C171" s="230"/>
      <c r="D171" s="231" t="s">
        <v>173</v>
      </c>
      <c r="E171" s="232" t="s">
        <v>21</v>
      </c>
      <c r="F171" s="233" t="s">
        <v>177</v>
      </c>
      <c r="G171" s="230"/>
      <c r="H171" s="234">
        <v>19</v>
      </c>
      <c r="I171" s="235"/>
      <c r="J171" s="230"/>
      <c r="K171" s="230"/>
      <c r="L171" s="236"/>
      <c r="M171" s="237"/>
      <c r="N171" s="238"/>
      <c r="O171" s="238"/>
      <c r="P171" s="238"/>
      <c r="Q171" s="238"/>
      <c r="R171" s="238"/>
      <c r="S171" s="238"/>
      <c r="T171" s="239"/>
      <c r="AT171" s="240" t="s">
        <v>173</v>
      </c>
      <c r="AU171" s="240" t="s">
        <v>82</v>
      </c>
      <c r="AV171" s="13" t="s">
        <v>169</v>
      </c>
      <c r="AW171" s="13" t="s">
        <v>36</v>
      </c>
      <c r="AX171" s="13" t="s">
        <v>80</v>
      </c>
      <c r="AY171" s="240" t="s">
        <v>162</v>
      </c>
    </row>
    <row r="172" spans="2:65" s="1" customFormat="1" ht="28.9" customHeight="1">
      <c r="B172" s="40"/>
      <c r="C172" s="192" t="s">
        <v>263</v>
      </c>
      <c r="D172" s="192" t="s">
        <v>164</v>
      </c>
      <c r="E172" s="193" t="s">
        <v>264</v>
      </c>
      <c r="F172" s="194" t="s">
        <v>265</v>
      </c>
      <c r="G172" s="195" t="s">
        <v>260</v>
      </c>
      <c r="H172" s="196">
        <v>19</v>
      </c>
      <c r="I172" s="197"/>
      <c r="J172" s="198">
        <f>ROUND(I172*H172,2)</f>
        <v>0</v>
      </c>
      <c r="K172" s="194" t="s">
        <v>168</v>
      </c>
      <c r="L172" s="60"/>
      <c r="M172" s="199" t="s">
        <v>21</v>
      </c>
      <c r="N172" s="200" t="s">
        <v>43</v>
      </c>
      <c r="O172" s="41"/>
      <c r="P172" s="201">
        <f>O172*H172</f>
        <v>0</v>
      </c>
      <c r="Q172" s="201">
        <v>0</v>
      </c>
      <c r="R172" s="201">
        <f>Q172*H172</f>
        <v>0</v>
      </c>
      <c r="S172" s="201">
        <v>0</v>
      </c>
      <c r="T172" s="202">
        <f>S172*H172</f>
        <v>0</v>
      </c>
      <c r="AR172" s="23" t="s">
        <v>169</v>
      </c>
      <c r="AT172" s="23" t="s">
        <v>164</v>
      </c>
      <c r="AU172" s="23" t="s">
        <v>82</v>
      </c>
      <c r="AY172" s="23" t="s">
        <v>162</v>
      </c>
      <c r="BE172" s="203">
        <f>IF(N172="základní",J172,0)</f>
        <v>0</v>
      </c>
      <c r="BF172" s="203">
        <f>IF(N172="snížená",J172,0)</f>
        <v>0</v>
      </c>
      <c r="BG172" s="203">
        <f>IF(N172="zákl. přenesená",J172,0)</f>
        <v>0</v>
      </c>
      <c r="BH172" s="203">
        <f>IF(N172="sníž. přenesená",J172,0)</f>
        <v>0</v>
      </c>
      <c r="BI172" s="203">
        <f>IF(N172="nulová",J172,0)</f>
        <v>0</v>
      </c>
      <c r="BJ172" s="23" t="s">
        <v>80</v>
      </c>
      <c r="BK172" s="203">
        <f>ROUND(I172*H172,2)</f>
        <v>0</v>
      </c>
      <c r="BL172" s="23" t="s">
        <v>169</v>
      </c>
      <c r="BM172" s="23" t="s">
        <v>793</v>
      </c>
    </row>
    <row r="173" spans="2:65" s="11" customFormat="1">
      <c r="B173" s="207"/>
      <c r="C173" s="208"/>
      <c r="D173" s="204" t="s">
        <v>173</v>
      </c>
      <c r="E173" s="209" t="s">
        <v>21</v>
      </c>
      <c r="F173" s="210" t="s">
        <v>772</v>
      </c>
      <c r="G173" s="208"/>
      <c r="H173" s="211" t="s">
        <v>21</v>
      </c>
      <c r="I173" s="212"/>
      <c r="J173" s="208"/>
      <c r="K173" s="208"/>
      <c r="L173" s="213"/>
      <c r="M173" s="214"/>
      <c r="N173" s="215"/>
      <c r="O173" s="215"/>
      <c r="P173" s="215"/>
      <c r="Q173" s="215"/>
      <c r="R173" s="215"/>
      <c r="S173" s="215"/>
      <c r="T173" s="216"/>
      <c r="AT173" s="217" t="s">
        <v>173</v>
      </c>
      <c r="AU173" s="217" t="s">
        <v>82</v>
      </c>
      <c r="AV173" s="11" t="s">
        <v>80</v>
      </c>
      <c r="AW173" s="11" t="s">
        <v>36</v>
      </c>
      <c r="AX173" s="11" t="s">
        <v>72</v>
      </c>
      <c r="AY173" s="217" t="s">
        <v>162</v>
      </c>
    </row>
    <row r="174" spans="2:65" s="12" customFormat="1">
      <c r="B174" s="218"/>
      <c r="C174" s="219"/>
      <c r="D174" s="204" t="s">
        <v>173</v>
      </c>
      <c r="E174" s="220" t="s">
        <v>21</v>
      </c>
      <c r="F174" s="221" t="s">
        <v>176</v>
      </c>
      <c r="G174" s="219"/>
      <c r="H174" s="222">
        <v>19</v>
      </c>
      <c r="I174" s="223"/>
      <c r="J174" s="219"/>
      <c r="K174" s="219"/>
      <c r="L174" s="224"/>
      <c r="M174" s="225"/>
      <c r="N174" s="226"/>
      <c r="O174" s="226"/>
      <c r="P174" s="226"/>
      <c r="Q174" s="226"/>
      <c r="R174" s="226"/>
      <c r="S174" s="226"/>
      <c r="T174" s="227"/>
      <c r="AT174" s="228" t="s">
        <v>173</v>
      </c>
      <c r="AU174" s="228" t="s">
        <v>82</v>
      </c>
      <c r="AV174" s="12" t="s">
        <v>82</v>
      </c>
      <c r="AW174" s="12" t="s">
        <v>36</v>
      </c>
      <c r="AX174" s="12" t="s">
        <v>72</v>
      </c>
      <c r="AY174" s="228" t="s">
        <v>162</v>
      </c>
    </row>
    <row r="175" spans="2:65" s="13" customFormat="1">
      <c r="B175" s="229"/>
      <c r="C175" s="230"/>
      <c r="D175" s="231" t="s">
        <v>173</v>
      </c>
      <c r="E175" s="232" t="s">
        <v>21</v>
      </c>
      <c r="F175" s="233" t="s">
        <v>177</v>
      </c>
      <c r="G175" s="230"/>
      <c r="H175" s="234">
        <v>19</v>
      </c>
      <c r="I175" s="235"/>
      <c r="J175" s="230"/>
      <c r="K175" s="230"/>
      <c r="L175" s="236"/>
      <c r="M175" s="237"/>
      <c r="N175" s="238"/>
      <c r="O175" s="238"/>
      <c r="P175" s="238"/>
      <c r="Q175" s="238"/>
      <c r="R175" s="238"/>
      <c r="S175" s="238"/>
      <c r="T175" s="239"/>
      <c r="AT175" s="240" t="s">
        <v>173</v>
      </c>
      <c r="AU175" s="240" t="s">
        <v>82</v>
      </c>
      <c r="AV175" s="13" t="s">
        <v>169</v>
      </c>
      <c r="AW175" s="13" t="s">
        <v>36</v>
      </c>
      <c r="AX175" s="13" t="s">
        <v>80</v>
      </c>
      <c r="AY175" s="240" t="s">
        <v>162</v>
      </c>
    </row>
    <row r="176" spans="2:65" s="1" customFormat="1" ht="28.9" customHeight="1">
      <c r="B176" s="40"/>
      <c r="C176" s="192" t="s">
        <v>10</v>
      </c>
      <c r="D176" s="192" t="s">
        <v>164</v>
      </c>
      <c r="E176" s="193" t="s">
        <v>267</v>
      </c>
      <c r="F176" s="194" t="s">
        <v>268</v>
      </c>
      <c r="G176" s="195" t="s">
        <v>260</v>
      </c>
      <c r="H176" s="196">
        <v>19</v>
      </c>
      <c r="I176" s="197"/>
      <c r="J176" s="198">
        <f>ROUND(I176*H176,2)</f>
        <v>0</v>
      </c>
      <c r="K176" s="194" t="s">
        <v>168</v>
      </c>
      <c r="L176" s="60"/>
      <c r="M176" s="199" t="s">
        <v>21</v>
      </c>
      <c r="N176" s="200" t="s">
        <v>43</v>
      </c>
      <c r="O176" s="41"/>
      <c r="P176" s="201">
        <f>O176*H176</f>
        <v>0</v>
      </c>
      <c r="Q176" s="201">
        <v>7.9000000000000001E-4</v>
      </c>
      <c r="R176" s="201">
        <f>Q176*H176</f>
        <v>1.5010000000000001E-2</v>
      </c>
      <c r="S176" s="201">
        <v>0</v>
      </c>
      <c r="T176" s="202">
        <f>S176*H176</f>
        <v>0</v>
      </c>
      <c r="AR176" s="23" t="s">
        <v>169</v>
      </c>
      <c r="AT176" s="23" t="s">
        <v>164</v>
      </c>
      <c r="AU176" s="23" t="s">
        <v>82</v>
      </c>
      <c r="AY176" s="23" t="s">
        <v>162</v>
      </c>
      <c r="BE176" s="203">
        <f>IF(N176="základní",J176,0)</f>
        <v>0</v>
      </c>
      <c r="BF176" s="203">
        <f>IF(N176="snížená",J176,0)</f>
        <v>0</v>
      </c>
      <c r="BG176" s="203">
        <f>IF(N176="zákl. přenesená",J176,0)</f>
        <v>0</v>
      </c>
      <c r="BH176" s="203">
        <f>IF(N176="sníž. přenesená",J176,0)</f>
        <v>0</v>
      </c>
      <c r="BI176" s="203">
        <f>IF(N176="nulová",J176,0)</f>
        <v>0</v>
      </c>
      <c r="BJ176" s="23" t="s">
        <v>80</v>
      </c>
      <c r="BK176" s="203">
        <f>ROUND(I176*H176,2)</f>
        <v>0</v>
      </c>
      <c r="BL176" s="23" t="s">
        <v>169</v>
      </c>
      <c r="BM176" s="23" t="s">
        <v>794</v>
      </c>
    </row>
    <row r="177" spans="2:65" s="1" customFormat="1" ht="40.5">
      <c r="B177" s="40"/>
      <c r="C177" s="62"/>
      <c r="D177" s="204" t="s">
        <v>171</v>
      </c>
      <c r="E177" s="62"/>
      <c r="F177" s="205" t="s">
        <v>270</v>
      </c>
      <c r="G177" s="62"/>
      <c r="H177" s="62"/>
      <c r="I177" s="162"/>
      <c r="J177" s="62"/>
      <c r="K177" s="62"/>
      <c r="L177" s="60"/>
      <c r="M177" s="206"/>
      <c r="N177" s="41"/>
      <c r="O177" s="41"/>
      <c r="P177" s="41"/>
      <c r="Q177" s="41"/>
      <c r="R177" s="41"/>
      <c r="S177" s="41"/>
      <c r="T177" s="77"/>
      <c r="AT177" s="23" t="s">
        <v>171</v>
      </c>
      <c r="AU177" s="23" t="s">
        <v>82</v>
      </c>
    </row>
    <row r="178" spans="2:65" s="11" customFormat="1">
      <c r="B178" s="207"/>
      <c r="C178" s="208"/>
      <c r="D178" s="204" t="s">
        <v>173</v>
      </c>
      <c r="E178" s="209" t="s">
        <v>21</v>
      </c>
      <c r="F178" s="210" t="s">
        <v>772</v>
      </c>
      <c r="G178" s="208"/>
      <c r="H178" s="211" t="s">
        <v>21</v>
      </c>
      <c r="I178" s="212"/>
      <c r="J178" s="208"/>
      <c r="K178" s="208"/>
      <c r="L178" s="213"/>
      <c r="M178" s="214"/>
      <c r="N178" s="215"/>
      <c r="O178" s="215"/>
      <c r="P178" s="215"/>
      <c r="Q178" s="215"/>
      <c r="R178" s="215"/>
      <c r="S178" s="215"/>
      <c r="T178" s="216"/>
      <c r="AT178" s="217" t="s">
        <v>173</v>
      </c>
      <c r="AU178" s="217" t="s">
        <v>82</v>
      </c>
      <c r="AV178" s="11" t="s">
        <v>80</v>
      </c>
      <c r="AW178" s="11" t="s">
        <v>36</v>
      </c>
      <c r="AX178" s="11" t="s">
        <v>72</v>
      </c>
      <c r="AY178" s="217" t="s">
        <v>162</v>
      </c>
    </row>
    <row r="179" spans="2:65" s="12" customFormat="1">
      <c r="B179" s="218"/>
      <c r="C179" s="219"/>
      <c r="D179" s="204" t="s">
        <v>173</v>
      </c>
      <c r="E179" s="220" t="s">
        <v>21</v>
      </c>
      <c r="F179" s="221" t="s">
        <v>176</v>
      </c>
      <c r="G179" s="219"/>
      <c r="H179" s="222">
        <v>19</v>
      </c>
      <c r="I179" s="223"/>
      <c r="J179" s="219"/>
      <c r="K179" s="219"/>
      <c r="L179" s="224"/>
      <c r="M179" s="225"/>
      <c r="N179" s="226"/>
      <c r="O179" s="226"/>
      <c r="P179" s="226"/>
      <c r="Q179" s="226"/>
      <c r="R179" s="226"/>
      <c r="S179" s="226"/>
      <c r="T179" s="227"/>
      <c r="AT179" s="228" t="s">
        <v>173</v>
      </c>
      <c r="AU179" s="228" t="s">
        <v>82</v>
      </c>
      <c r="AV179" s="12" t="s">
        <v>82</v>
      </c>
      <c r="AW179" s="12" t="s">
        <v>36</v>
      </c>
      <c r="AX179" s="12" t="s">
        <v>72</v>
      </c>
      <c r="AY179" s="228" t="s">
        <v>162</v>
      </c>
    </row>
    <row r="180" spans="2:65" s="13" customFormat="1">
      <c r="B180" s="229"/>
      <c r="C180" s="230"/>
      <c r="D180" s="231" t="s">
        <v>173</v>
      </c>
      <c r="E180" s="232" t="s">
        <v>21</v>
      </c>
      <c r="F180" s="233" t="s">
        <v>177</v>
      </c>
      <c r="G180" s="230"/>
      <c r="H180" s="234">
        <v>19</v>
      </c>
      <c r="I180" s="235"/>
      <c r="J180" s="230"/>
      <c r="K180" s="230"/>
      <c r="L180" s="236"/>
      <c r="M180" s="237"/>
      <c r="N180" s="238"/>
      <c r="O180" s="238"/>
      <c r="P180" s="238"/>
      <c r="Q180" s="238"/>
      <c r="R180" s="238"/>
      <c r="S180" s="238"/>
      <c r="T180" s="239"/>
      <c r="AT180" s="240" t="s">
        <v>173</v>
      </c>
      <c r="AU180" s="240" t="s">
        <v>82</v>
      </c>
      <c r="AV180" s="13" t="s">
        <v>169</v>
      </c>
      <c r="AW180" s="13" t="s">
        <v>36</v>
      </c>
      <c r="AX180" s="13" t="s">
        <v>80</v>
      </c>
      <c r="AY180" s="240" t="s">
        <v>162</v>
      </c>
    </row>
    <row r="181" spans="2:65" s="1" customFormat="1" ht="28.9" customHeight="1">
      <c r="B181" s="40"/>
      <c r="C181" s="192" t="s">
        <v>271</v>
      </c>
      <c r="D181" s="192" t="s">
        <v>164</v>
      </c>
      <c r="E181" s="193" t="s">
        <v>272</v>
      </c>
      <c r="F181" s="194" t="s">
        <v>273</v>
      </c>
      <c r="G181" s="195" t="s">
        <v>260</v>
      </c>
      <c r="H181" s="196">
        <v>19</v>
      </c>
      <c r="I181" s="197"/>
      <c r="J181" s="198">
        <f>ROUND(I181*H181,2)</f>
        <v>0</v>
      </c>
      <c r="K181" s="194" t="s">
        <v>168</v>
      </c>
      <c r="L181" s="60"/>
      <c r="M181" s="199" t="s">
        <v>21</v>
      </c>
      <c r="N181" s="200" t="s">
        <v>43</v>
      </c>
      <c r="O181" s="41"/>
      <c r="P181" s="201">
        <f>O181*H181</f>
        <v>0</v>
      </c>
      <c r="Q181" s="201">
        <v>0</v>
      </c>
      <c r="R181" s="201">
        <f>Q181*H181</f>
        <v>0</v>
      </c>
      <c r="S181" s="201">
        <v>0</v>
      </c>
      <c r="T181" s="202">
        <f>S181*H181</f>
        <v>0</v>
      </c>
      <c r="AR181" s="23" t="s">
        <v>169</v>
      </c>
      <c r="AT181" s="23" t="s">
        <v>164</v>
      </c>
      <c r="AU181" s="23" t="s">
        <v>82</v>
      </c>
      <c r="AY181" s="23" t="s">
        <v>162</v>
      </c>
      <c r="BE181" s="203">
        <f>IF(N181="základní",J181,0)</f>
        <v>0</v>
      </c>
      <c r="BF181" s="203">
        <f>IF(N181="snížená",J181,0)</f>
        <v>0</v>
      </c>
      <c r="BG181" s="203">
        <f>IF(N181="zákl. přenesená",J181,0)</f>
        <v>0</v>
      </c>
      <c r="BH181" s="203">
        <f>IF(N181="sníž. přenesená",J181,0)</f>
        <v>0</v>
      </c>
      <c r="BI181" s="203">
        <f>IF(N181="nulová",J181,0)</f>
        <v>0</v>
      </c>
      <c r="BJ181" s="23" t="s">
        <v>80</v>
      </c>
      <c r="BK181" s="203">
        <f>ROUND(I181*H181,2)</f>
        <v>0</v>
      </c>
      <c r="BL181" s="23" t="s">
        <v>169</v>
      </c>
      <c r="BM181" s="23" t="s">
        <v>795</v>
      </c>
    </row>
    <row r="182" spans="2:65" s="11" customFormat="1">
      <c r="B182" s="207"/>
      <c r="C182" s="208"/>
      <c r="D182" s="204" t="s">
        <v>173</v>
      </c>
      <c r="E182" s="209" t="s">
        <v>21</v>
      </c>
      <c r="F182" s="210" t="s">
        <v>772</v>
      </c>
      <c r="G182" s="208"/>
      <c r="H182" s="211" t="s">
        <v>21</v>
      </c>
      <c r="I182" s="212"/>
      <c r="J182" s="208"/>
      <c r="K182" s="208"/>
      <c r="L182" s="213"/>
      <c r="M182" s="214"/>
      <c r="N182" s="215"/>
      <c r="O182" s="215"/>
      <c r="P182" s="215"/>
      <c r="Q182" s="215"/>
      <c r="R182" s="215"/>
      <c r="S182" s="215"/>
      <c r="T182" s="216"/>
      <c r="AT182" s="217" t="s">
        <v>173</v>
      </c>
      <c r="AU182" s="217" t="s">
        <v>82</v>
      </c>
      <c r="AV182" s="11" t="s">
        <v>80</v>
      </c>
      <c r="AW182" s="11" t="s">
        <v>36</v>
      </c>
      <c r="AX182" s="11" t="s">
        <v>72</v>
      </c>
      <c r="AY182" s="217" t="s">
        <v>162</v>
      </c>
    </row>
    <row r="183" spans="2:65" s="12" customFormat="1">
      <c r="B183" s="218"/>
      <c r="C183" s="219"/>
      <c r="D183" s="204" t="s">
        <v>173</v>
      </c>
      <c r="E183" s="220" t="s">
        <v>21</v>
      </c>
      <c r="F183" s="221" t="s">
        <v>176</v>
      </c>
      <c r="G183" s="219"/>
      <c r="H183" s="222">
        <v>19</v>
      </c>
      <c r="I183" s="223"/>
      <c r="J183" s="219"/>
      <c r="K183" s="219"/>
      <c r="L183" s="224"/>
      <c r="M183" s="225"/>
      <c r="N183" s="226"/>
      <c r="O183" s="226"/>
      <c r="P183" s="226"/>
      <c r="Q183" s="226"/>
      <c r="R183" s="226"/>
      <c r="S183" s="226"/>
      <c r="T183" s="227"/>
      <c r="AT183" s="228" t="s">
        <v>173</v>
      </c>
      <c r="AU183" s="228" t="s">
        <v>82</v>
      </c>
      <c r="AV183" s="12" t="s">
        <v>82</v>
      </c>
      <c r="AW183" s="12" t="s">
        <v>36</v>
      </c>
      <c r="AX183" s="12" t="s">
        <v>72</v>
      </c>
      <c r="AY183" s="228" t="s">
        <v>162</v>
      </c>
    </row>
    <row r="184" spans="2:65" s="13" customFormat="1">
      <c r="B184" s="229"/>
      <c r="C184" s="230"/>
      <c r="D184" s="231" t="s">
        <v>173</v>
      </c>
      <c r="E184" s="232" t="s">
        <v>21</v>
      </c>
      <c r="F184" s="233" t="s">
        <v>177</v>
      </c>
      <c r="G184" s="230"/>
      <c r="H184" s="234">
        <v>19</v>
      </c>
      <c r="I184" s="235"/>
      <c r="J184" s="230"/>
      <c r="K184" s="230"/>
      <c r="L184" s="236"/>
      <c r="M184" s="237"/>
      <c r="N184" s="238"/>
      <c r="O184" s="238"/>
      <c r="P184" s="238"/>
      <c r="Q184" s="238"/>
      <c r="R184" s="238"/>
      <c r="S184" s="238"/>
      <c r="T184" s="239"/>
      <c r="AT184" s="240" t="s">
        <v>173</v>
      </c>
      <c r="AU184" s="240" t="s">
        <v>82</v>
      </c>
      <c r="AV184" s="13" t="s">
        <v>169</v>
      </c>
      <c r="AW184" s="13" t="s">
        <v>36</v>
      </c>
      <c r="AX184" s="13" t="s">
        <v>80</v>
      </c>
      <c r="AY184" s="240" t="s">
        <v>162</v>
      </c>
    </row>
    <row r="185" spans="2:65" s="1" customFormat="1" ht="28.9" customHeight="1">
      <c r="B185" s="40"/>
      <c r="C185" s="192" t="s">
        <v>275</v>
      </c>
      <c r="D185" s="192" t="s">
        <v>164</v>
      </c>
      <c r="E185" s="193" t="s">
        <v>276</v>
      </c>
      <c r="F185" s="194" t="s">
        <v>277</v>
      </c>
      <c r="G185" s="195" t="s">
        <v>278</v>
      </c>
      <c r="H185" s="196">
        <v>336</v>
      </c>
      <c r="I185" s="197"/>
      <c r="J185" s="198">
        <f>ROUND(I185*H185,2)</f>
        <v>0</v>
      </c>
      <c r="K185" s="194" t="s">
        <v>168</v>
      </c>
      <c r="L185" s="60"/>
      <c r="M185" s="199" t="s">
        <v>21</v>
      </c>
      <c r="N185" s="200" t="s">
        <v>43</v>
      </c>
      <c r="O185" s="41"/>
      <c r="P185" s="201">
        <f>O185*H185</f>
        <v>0</v>
      </c>
      <c r="Q185" s="201">
        <v>1.7149999999999999E-2</v>
      </c>
      <c r="R185" s="201">
        <f>Q185*H185</f>
        <v>5.7623999999999995</v>
      </c>
      <c r="S185" s="201">
        <v>0</v>
      </c>
      <c r="T185" s="202">
        <f>S185*H185</f>
        <v>0</v>
      </c>
      <c r="AR185" s="23" t="s">
        <v>169</v>
      </c>
      <c r="AT185" s="23" t="s">
        <v>164</v>
      </c>
      <c r="AU185" s="23" t="s">
        <v>82</v>
      </c>
      <c r="AY185" s="23" t="s">
        <v>162</v>
      </c>
      <c r="BE185" s="203">
        <f>IF(N185="základní",J185,0)</f>
        <v>0</v>
      </c>
      <c r="BF185" s="203">
        <f>IF(N185="snížená",J185,0)</f>
        <v>0</v>
      </c>
      <c r="BG185" s="203">
        <f>IF(N185="zákl. přenesená",J185,0)</f>
        <v>0</v>
      </c>
      <c r="BH185" s="203">
        <f>IF(N185="sníž. přenesená",J185,0)</f>
        <v>0</v>
      </c>
      <c r="BI185" s="203">
        <f>IF(N185="nulová",J185,0)</f>
        <v>0</v>
      </c>
      <c r="BJ185" s="23" t="s">
        <v>80</v>
      </c>
      <c r="BK185" s="203">
        <f>ROUND(I185*H185,2)</f>
        <v>0</v>
      </c>
      <c r="BL185" s="23" t="s">
        <v>169</v>
      </c>
      <c r="BM185" s="23" t="s">
        <v>796</v>
      </c>
    </row>
    <row r="186" spans="2:65" s="1" customFormat="1" ht="67.5">
      <c r="B186" s="40"/>
      <c r="C186" s="62"/>
      <c r="D186" s="204" t="s">
        <v>171</v>
      </c>
      <c r="E186" s="62"/>
      <c r="F186" s="205" t="s">
        <v>280</v>
      </c>
      <c r="G186" s="62"/>
      <c r="H186" s="62"/>
      <c r="I186" s="162"/>
      <c r="J186" s="62"/>
      <c r="K186" s="62"/>
      <c r="L186" s="60"/>
      <c r="M186" s="206"/>
      <c r="N186" s="41"/>
      <c r="O186" s="41"/>
      <c r="P186" s="41"/>
      <c r="Q186" s="41"/>
      <c r="R186" s="41"/>
      <c r="S186" s="41"/>
      <c r="T186" s="77"/>
      <c r="AT186" s="23" t="s">
        <v>171</v>
      </c>
      <c r="AU186" s="23" t="s">
        <v>82</v>
      </c>
    </row>
    <row r="187" spans="2:65" s="11" customFormat="1">
      <c r="B187" s="207"/>
      <c r="C187" s="208"/>
      <c r="D187" s="204" t="s">
        <v>173</v>
      </c>
      <c r="E187" s="209" t="s">
        <v>21</v>
      </c>
      <c r="F187" s="210" t="s">
        <v>772</v>
      </c>
      <c r="G187" s="208"/>
      <c r="H187" s="211" t="s">
        <v>21</v>
      </c>
      <c r="I187" s="212"/>
      <c r="J187" s="208"/>
      <c r="K187" s="208"/>
      <c r="L187" s="213"/>
      <c r="M187" s="214"/>
      <c r="N187" s="215"/>
      <c r="O187" s="215"/>
      <c r="P187" s="215"/>
      <c r="Q187" s="215"/>
      <c r="R187" s="215"/>
      <c r="S187" s="215"/>
      <c r="T187" s="216"/>
      <c r="AT187" s="217" t="s">
        <v>173</v>
      </c>
      <c r="AU187" s="217" t="s">
        <v>82</v>
      </c>
      <c r="AV187" s="11" t="s">
        <v>80</v>
      </c>
      <c r="AW187" s="11" t="s">
        <v>36</v>
      </c>
      <c r="AX187" s="11" t="s">
        <v>72</v>
      </c>
      <c r="AY187" s="217" t="s">
        <v>162</v>
      </c>
    </row>
    <row r="188" spans="2:65" s="11" customFormat="1">
      <c r="B188" s="207"/>
      <c r="C188" s="208"/>
      <c r="D188" s="204" t="s">
        <v>173</v>
      </c>
      <c r="E188" s="209" t="s">
        <v>21</v>
      </c>
      <c r="F188" s="210" t="s">
        <v>281</v>
      </c>
      <c r="G188" s="208"/>
      <c r="H188" s="211" t="s">
        <v>21</v>
      </c>
      <c r="I188" s="212"/>
      <c r="J188" s="208"/>
      <c r="K188" s="208"/>
      <c r="L188" s="213"/>
      <c r="M188" s="214"/>
      <c r="N188" s="215"/>
      <c r="O188" s="215"/>
      <c r="P188" s="215"/>
      <c r="Q188" s="215"/>
      <c r="R188" s="215"/>
      <c r="S188" s="215"/>
      <c r="T188" s="216"/>
      <c r="AT188" s="217" t="s">
        <v>173</v>
      </c>
      <c r="AU188" s="217" t="s">
        <v>82</v>
      </c>
      <c r="AV188" s="11" t="s">
        <v>80</v>
      </c>
      <c r="AW188" s="11" t="s">
        <v>36</v>
      </c>
      <c r="AX188" s="11" t="s">
        <v>72</v>
      </c>
      <c r="AY188" s="217" t="s">
        <v>162</v>
      </c>
    </row>
    <row r="189" spans="2:65" s="12" customFormat="1">
      <c r="B189" s="218"/>
      <c r="C189" s="219"/>
      <c r="D189" s="204" t="s">
        <v>173</v>
      </c>
      <c r="E189" s="220" t="s">
        <v>21</v>
      </c>
      <c r="F189" s="221" t="s">
        <v>797</v>
      </c>
      <c r="G189" s="219"/>
      <c r="H189" s="222">
        <v>336</v>
      </c>
      <c r="I189" s="223"/>
      <c r="J189" s="219"/>
      <c r="K189" s="219"/>
      <c r="L189" s="224"/>
      <c r="M189" s="225"/>
      <c r="N189" s="226"/>
      <c r="O189" s="226"/>
      <c r="P189" s="226"/>
      <c r="Q189" s="226"/>
      <c r="R189" s="226"/>
      <c r="S189" s="226"/>
      <c r="T189" s="227"/>
      <c r="AT189" s="228" t="s">
        <v>173</v>
      </c>
      <c r="AU189" s="228" t="s">
        <v>82</v>
      </c>
      <c r="AV189" s="12" t="s">
        <v>82</v>
      </c>
      <c r="AW189" s="12" t="s">
        <v>36</v>
      </c>
      <c r="AX189" s="12" t="s">
        <v>72</v>
      </c>
      <c r="AY189" s="228" t="s">
        <v>162</v>
      </c>
    </row>
    <row r="190" spans="2:65" s="13" customFormat="1">
      <c r="B190" s="229"/>
      <c r="C190" s="230"/>
      <c r="D190" s="231" t="s">
        <v>173</v>
      </c>
      <c r="E190" s="232" t="s">
        <v>21</v>
      </c>
      <c r="F190" s="233" t="s">
        <v>177</v>
      </c>
      <c r="G190" s="230"/>
      <c r="H190" s="234">
        <v>336</v>
      </c>
      <c r="I190" s="235"/>
      <c r="J190" s="230"/>
      <c r="K190" s="230"/>
      <c r="L190" s="236"/>
      <c r="M190" s="237"/>
      <c r="N190" s="238"/>
      <c r="O190" s="238"/>
      <c r="P190" s="238"/>
      <c r="Q190" s="238"/>
      <c r="R190" s="238"/>
      <c r="S190" s="238"/>
      <c r="T190" s="239"/>
      <c r="AT190" s="240" t="s">
        <v>173</v>
      </c>
      <c r="AU190" s="240" t="s">
        <v>82</v>
      </c>
      <c r="AV190" s="13" t="s">
        <v>169</v>
      </c>
      <c r="AW190" s="13" t="s">
        <v>36</v>
      </c>
      <c r="AX190" s="13" t="s">
        <v>80</v>
      </c>
      <c r="AY190" s="240" t="s">
        <v>162</v>
      </c>
    </row>
    <row r="191" spans="2:65" s="1" customFormat="1" ht="28.9" customHeight="1">
      <c r="B191" s="40"/>
      <c r="C191" s="192" t="s">
        <v>283</v>
      </c>
      <c r="D191" s="192" t="s">
        <v>164</v>
      </c>
      <c r="E191" s="193" t="s">
        <v>284</v>
      </c>
      <c r="F191" s="194" t="s">
        <v>285</v>
      </c>
      <c r="G191" s="195" t="s">
        <v>278</v>
      </c>
      <c r="H191" s="196">
        <v>78</v>
      </c>
      <c r="I191" s="197"/>
      <c r="J191" s="198">
        <f>ROUND(I191*H191,2)</f>
        <v>0</v>
      </c>
      <c r="K191" s="194" t="s">
        <v>168</v>
      </c>
      <c r="L191" s="60"/>
      <c r="M191" s="199" t="s">
        <v>21</v>
      </c>
      <c r="N191" s="200" t="s">
        <v>43</v>
      </c>
      <c r="O191" s="41"/>
      <c r="P191" s="201">
        <f>O191*H191</f>
        <v>0</v>
      </c>
      <c r="Q191" s="201">
        <v>1.9E-2</v>
      </c>
      <c r="R191" s="201">
        <f>Q191*H191</f>
        <v>1.482</v>
      </c>
      <c r="S191" s="201">
        <v>0</v>
      </c>
      <c r="T191" s="202">
        <f>S191*H191</f>
        <v>0</v>
      </c>
      <c r="AR191" s="23" t="s">
        <v>169</v>
      </c>
      <c r="AT191" s="23" t="s">
        <v>164</v>
      </c>
      <c r="AU191" s="23" t="s">
        <v>82</v>
      </c>
      <c r="AY191" s="23" t="s">
        <v>162</v>
      </c>
      <c r="BE191" s="203">
        <f>IF(N191="základní",J191,0)</f>
        <v>0</v>
      </c>
      <c r="BF191" s="203">
        <f>IF(N191="snížená",J191,0)</f>
        <v>0</v>
      </c>
      <c r="BG191" s="203">
        <f>IF(N191="zákl. přenesená",J191,0)</f>
        <v>0</v>
      </c>
      <c r="BH191" s="203">
        <f>IF(N191="sníž. přenesená",J191,0)</f>
        <v>0</v>
      </c>
      <c r="BI191" s="203">
        <f>IF(N191="nulová",J191,0)</f>
        <v>0</v>
      </c>
      <c r="BJ191" s="23" t="s">
        <v>80</v>
      </c>
      <c r="BK191" s="203">
        <f>ROUND(I191*H191,2)</f>
        <v>0</v>
      </c>
      <c r="BL191" s="23" t="s">
        <v>169</v>
      </c>
      <c r="BM191" s="23" t="s">
        <v>798</v>
      </c>
    </row>
    <row r="192" spans="2:65" s="1" customFormat="1" ht="67.5">
      <c r="B192" s="40"/>
      <c r="C192" s="62"/>
      <c r="D192" s="204" t="s">
        <v>171</v>
      </c>
      <c r="E192" s="62"/>
      <c r="F192" s="205" t="s">
        <v>280</v>
      </c>
      <c r="G192" s="62"/>
      <c r="H192" s="62"/>
      <c r="I192" s="162"/>
      <c r="J192" s="62"/>
      <c r="K192" s="62"/>
      <c r="L192" s="60"/>
      <c r="M192" s="206"/>
      <c r="N192" s="41"/>
      <c r="O192" s="41"/>
      <c r="P192" s="41"/>
      <c r="Q192" s="41"/>
      <c r="R192" s="41"/>
      <c r="S192" s="41"/>
      <c r="T192" s="77"/>
      <c r="AT192" s="23" t="s">
        <v>171</v>
      </c>
      <c r="AU192" s="23" t="s">
        <v>82</v>
      </c>
    </row>
    <row r="193" spans="2:65" s="11" customFormat="1">
      <c r="B193" s="207"/>
      <c r="C193" s="208"/>
      <c r="D193" s="204" t="s">
        <v>173</v>
      </c>
      <c r="E193" s="209" t="s">
        <v>21</v>
      </c>
      <c r="F193" s="210" t="s">
        <v>772</v>
      </c>
      <c r="G193" s="208"/>
      <c r="H193" s="211" t="s">
        <v>21</v>
      </c>
      <c r="I193" s="212"/>
      <c r="J193" s="208"/>
      <c r="K193" s="208"/>
      <c r="L193" s="213"/>
      <c r="M193" s="214"/>
      <c r="N193" s="215"/>
      <c r="O193" s="215"/>
      <c r="P193" s="215"/>
      <c r="Q193" s="215"/>
      <c r="R193" s="215"/>
      <c r="S193" s="215"/>
      <c r="T193" s="216"/>
      <c r="AT193" s="217" t="s">
        <v>173</v>
      </c>
      <c r="AU193" s="217" t="s">
        <v>82</v>
      </c>
      <c r="AV193" s="11" t="s">
        <v>80</v>
      </c>
      <c r="AW193" s="11" t="s">
        <v>36</v>
      </c>
      <c r="AX193" s="11" t="s">
        <v>72</v>
      </c>
      <c r="AY193" s="217" t="s">
        <v>162</v>
      </c>
    </row>
    <row r="194" spans="2:65" s="11" customFormat="1">
      <c r="B194" s="207"/>
      <c r="C194" s="208"/>
      <c r="D194" s="204" t="s">
        <v>173</v>
      </c>
      <c r="E194" s="209" t="s">
        <v>21</v>
      </c>
      <c r="F194" s="210" t="s">
        <v>287</v>
      </c>
      <c r="G194" s="208"/>
      <c r="H194" s="211" t="s">
        <v>21</v>
      </c>
      <c r="I194" s="212"/>
      <c r="J194" s="208"/>
      <c r="K194" s="208"/>
      <c r="L194" s="213"/>
      <c r="M194" s="214"/>
      <c r="N194" s="215"/>
      <c r="O194" s="215"/>
      <c r="P194" s="215"/>
      <c r="Q194" s="215"/>
      <c r="R194" s="215"/>
      <c r="S194" s="215"/>
      <c r="T194" s="216"/>
      <c r="AT194" s="217" t="s">
        <v>173</v>
      </c>
      <c r="AU194" s="217" t="s">
        <v>82</v>
      </c>
      <c r="AV194" s="11" t="s">
        <v>80</v>
      </c>
      <c r="AW194" s="11" t="s">
        <v>36</v>
      </c>
      <c r="AX194" s="11" t="s">
        <v>72</v>
      </c>
      <c r="AY194" s="217" t="s">
        <v>162</v>
      </c>
    </row>
    <row r="195" spans="2:65" s="12" customFormat="1">
      <c r="B195" s="218"/>
      <c r="C195" s="219"/>
      <c r="D195" s="204" t="s">
        <v>173</v>
      </c>
      <c r="E195" s="220" t="s">
        <v>21</v>
      </c>
      <c r="F195" s="221" t="s">
        <v>799</v>
      </c>
      <c r="G195" s="219"/>
      <c r="H195" s="222">
        <v>45</v>
      </c>
      <c r="I195" s="223"/>
      <c r="J195" s="219"/>
      <c r="K195" s="219"/>
      <c r="L195" s="224"/>
      <c r="M195" s="225"/>
      <c r="N195" s="226"/>
      <c r="O195" s="226"/>
      <c r="P195" s="226"/>
      <c r="Q195" s="226"/>
      <c r="R195" s="226"/>
      <c r="S195" s="226"/>
      <c r="T195" s="227"/>
      <c r="AT195" s="228" t="s">
        <v>173</v>
      </c>
      <c r="AU195" s="228" t="s">
        <v>82</v>
      </c>
      <c r="AV195" s="12" t="s">
        <v>82</v>
      </c>
      <c r="AW195" s="12" t="s">
        <v>36</v>
      </c>
      <c r="AX195" s="12" t="s">
        <v>72</v>
      </c>
      <c r="AY195" s="228" t="s">
        <v>162</v>
      </c>
    </row>
    <row r="196" spans="2:65" s="12" customFormat="1">
      <c r="B196" s="218"/>
      <c r="C196" s="219"/>
      <c r="D196" s="204" t="s">
        <v>173</v>
      </c>
      <c r="E196" s="220" t="s">
        <v>21</v>
      </c>
      <c r="F196" s="221" t="s">
        <v>800</v>
      </c>
      <c r="G196" s="219"/>
      <c r="H196" s="222">
        <v>33</v>
      </c>
      <c r="I196" s="223"/>
      <c r="J196" s="219"/>
      <c r="K196" s="219"/>
      <c r="L196" s="224"/>
      <c r="M196" s="225"/>
      <c r="N196" s="226"/>
      <c r="O196" s="226"/>
      <c r="P196" s="226"/>
      <c r="Q196" s="226"/>
      <c r="R196" s="226"/>
      <c r="S196" s="226"/>
      <c r="T196" s="227"/>
      <c r="AT196" s="228" t="s">
        <v>173</v>
      </c>
      <c r="AU196" s="228" t="s">
        <v>82</v>
      </c>
      <c r="AV196" s="12" t="s">
        <v>82</v>
      </c>
      <c r="AW196" s="12" t="s">
        <v>36</v>
      </c>
      <c r="AX196" s="12" t="s">
        <v>72</v>
      </c>
      <c r="AY196" s="228" t="s">
        <v>162</v>
      </c>
    </row>
    <row r="197" spans="2:65" s="13" customFormat="1">
      <c r="B197" s="229"/>
      <c r="C197" s="230"/>
      <c r="D197" s="231" t="s">
        <v>173</v>
      </c>
      <c r="E197" s="232" t="s">
        <v>21</v>
      </c>
      <c r="F197" s="233" t="s">
        <v>177</v>
      </c>
      <c r="G197" s="230"/>
      <c r="H197" s="234">
        <v>78</v>
      </c>
      <c r="I197" s="235"/>
      <c r="J197" s="230"/>
      <c r="K197" s="230"/>
      <c r="L197" s="236"/>
      <c r="M197" s="237"/>
      <c r="N197" s="238"/>
      <c r="O197" s="238"/>
      <c r="P197" s="238"/>
      <c r="Q197" s="238"/>
      <c r="R197" s="238"/>
      <c r="S197" s="238"/>
      <c r="T197" s="239"/>
      <c r="AT197" s="240" t="s">
        <v>173</v>
      </c>
      <c r="AU197" s="240" t="s">
        <v>82</v>
      </c>
      <c r="AV197" s="13" t="s">
        <v>169</v>
      </c>
      <c r="AW197" s="13" t="s">
        <v>36</v>
      </c>
      <c r="AX197" s="13" t="s">
        <v>80</v>
      </c>
      <c r="AY197" s="240" t="s">
        <v>162</v>
      </c>
    </row>
    <row r="198" spans="2:65" s="1" customFormat="1" ht="20.45" customHeight="1">
      <c r="B198" s="40"/>
      <c r="C198" s="192" t="s">
        <v>176</v>
      </c>
      <c r="D198" s="192" t="s">
        <v>164</v>
      </c>
      <c r="E198" s="193" t="s">
        <v>290</v>
      </c>
      <c r="F198" s="194" t="s">
        <v>291</v>
      </c>
      <c r="G198" s="195" t="s">
        <v>278</v>
      </c>
      <c r="H198" s="196">
        <v>539</v>
      </c>
      <c r="I198" s="197"/>
      <c r="J198" s="198">
        <f>ROUND(I198*H198,2)</f>
        <v>0</v>
      </c>
      <c r="K198" s="194" t="s">
        <v>21</v>
      </c>
      <c r="L198" s="60"/>
      <c r="M198" s="199" t="s">
        <v>21</v>
      </c>
      <c r="N198" s="200" t="s">
        <v>43</v>
      </c>
      <c r="O198" s="41"/>
      <c r="P198" s="201">
        <f>O198*H198</f>
        <v>0</v>
      </c>
      <c r="Q198" s="201">
        <v>1.7149999999999999E-2</v>
      </c>
      <c r="R198" s="201">
        <f>Q198*H198</f>
        <v>9.2438499999999983</v>
      </c>
      <c r="S198" s="201">
        <v>0</v>
      </c>
      <c r="T198" s="202">
        <f>S198*H198</f>
        <v>0</v>
      </c>
      <c r="AR198" s="23" t="s">
        <v>169</v>
      </c>
      <c r="AT198" s="23" t="s">
        <v>164</v>
      </c>
      <c r="AU198" s="23" t="s">
        <v>82</v>
      </c>
      <c r="AY198" s="23" t="s">
        <v>162</v>
      </c>
      <c r="BE198" s="203">
        <f>IF(N198="základní",J198,0)</f>
        <v>0</v>
      </c>
      <c r="BF198" s="203">
        <f>IF(N198="snížená",J198,0)</f>
        <v>0</v>
      </c>
      <c r="BG198" s="203">
        <f>IF(N198="zákl. přenesená",J198,0)</f>
        <v>0</v>
      </c>
      <c r="BH198" s="203">
        <f>IF(N198="sníž. přenesená",J198,0)</f>
        <v>0</v>
      </c>
      <c r="BI198" s="203">
        <f>IF(N198="nulová",J198,0)</f>
        <v>0</v>
      </c>
      <c r="BJ198" s="23" t="s">
        <v>80</v>
      </c>
      <c r="BK198" s="203">
        <f>ROUND(I198*H198,2)</f>
        <v>0</v>
      </c>
      <c r="BL198" s="23" t="s">
        <v>169</v>
      </c>
      <c r="BM198" s="23" t="s">
        <v>801</v>
      </c>
    </row>
    <row r="199" spans="2:65" s="11" customFormat="1">
      <c r="B199" s="207"/>
      <c r="C199" s="208"/>
      <c r="D199" s="204" t="s">
        <v>173</v>
      </c>
      <c r="E199" s="209" t="s">
        <v>21</v>
      </c>
      <c r="F199" s="210" t="s">
        <v>772</v>
      </c>
      <c r="G199" s="208"/>
      <c r="H199" s="211" t="s">
        <v>21</v>
      </c>
      <c r="I199" s="212"/>
      <c r="J199" s="208"/>
      <c r="K199" s="208"/>
      <c r="L199" s="213"/>
      <c r="M199" s="214"/>
      <c r="N199" s="215"/>
      <c r="O199" s="215"/>
      <c r="P199" s="215"/>
      <c r="Q199" s="215"/>
      <c r="R199" s="215"/>
      <c r="S199" s="215"/>
      <c r="T199" s="216"/>
      <c r="AT199" s="217" t="s">
        <v>173</v>
      </c>
      <c r="AU199" s="217" t="s">
        <v>82</v>
      </c>
      <c r="AV199" s="11" t="s">
        <v>80</v>
      </c>
      <c r="AW199" s="11" t="s">
        <v>36</v>
      </c>
      <c r="AX199" s="11" t="s">
        <v>72</v>
      </c>
      <c r="AY199" s="217" t="s">
        <v>162</v>
      </c>
    </row>
    <row r="200" spans="2:65" s="11" customFormat="1">
      <c r="B200" s="207"/>
      <c r="C200" s="208"/>
      <c r="D200" s="204" t="s">
        <v>173</v>
      </c>
      <c r="E200" s="209" t="s">
        <v>21</v>
      </c>
      <c r="F200" s="210" t="s">
        <v>293</v>
      </c>
      <c r="G200" s="208"/>
      <c r="H200" s="211" t="s">
        <v>21</v>
      </c>
      <c r="I200" s="212"/>
      <c r="J200" s="208"/>
      <c r="K200" s="208"/>
      <c r="L200" s="213"/>
      <c r="M200" s="214"/>
      <c r="N200" s="215"/>
      <c r="O200" s="215"/>
      <c r="P200" s="215"/>
      <c r="Q200" s="215"/>
      <c r="R200" s="215"/>
      <c r="S200" s="215"/>
      <c r="T200" s="216"/>
      <c r="AT200" s="217" t="s">
        <v>173</v>
      </c>
      <c r="AU200" s="217" t="s">
        <v>82</v>
      </c>
      <c r="AV200" s="11" t="s">
        <v>80</v>
      </c>
      <c r="AW200" s="11" t="s">
        <v>36</v>
      </c>
      <c r="AX200" s="11" t="s">
        <v>72</v>
      </c>
      <c r="AY200" s="217" t="s">
        <v>162</v>
      </c>
    </row>
    <row r="201" spans="2:65" s="12" customFormat="1">
      <c r="B201" s="218"/>
      <c r="C201" s="219"/>
      <c r="D201" s="204" t="s">
        <v>173</v>
      </c>
      <c r="E201" s="220" t="s">
        <v>21</v>
      </c>
      <c r="F201" s="221" t="s">
        <v>802</v>
      </c>
      <c r="G201" s="219"/>
      <c r="H201" s="222">
        <v>539</v>
      </c>
      <c r="I201" s="223"/>
      <c r="J201" s="219"/>
      <c r="K201" s="219"/>
      <c r="L201" s="224"/>
      <c r="M201" s="225"/>
      <c r="N201" s="226"/>
      <c r="O201" s="226"/>
      <c r="P201" s="226"/>
      <c r="Q201" s="226"/>
      <c r="R201" s="226"/>
      <c r="S201" s="226"/>
      <c r="T201" s="227"/>
      <c r="AT201" s="228" t="s">
        <v>173</v>
      </c>
      <c r="AU201" s="228" t="s">
        <v>82</v>
      </c>
      <c r="AV201" s="12" t="s">
        <v>82</v>
      </c>
      <c r="AW201" s="12" t="s">
        <v>36</v>
      </c>
      <c r="AX201" s="12" t="s">
        <v>72</v>
      </c>
      <c r="AY201" s="228" t="s">
        <v>162</v>
      </c>
    </row>
    <row r="202" spans="2:65" s="13" customFormat="1">
      <c r="B202" s="229"/>
      <c r="C202" s="230"/>
      <c r="D202" s="231" t="s">
        <v>173</v>
      </c>
      <c r="E202" s="232" t="s">
        <v>21</v>
      </c>
      <c r="F202" s="233" t="s">
        <v>177</v>
      </c>
      <c r="G202" s="230"/>
      <c r="H202" s="234">
        <v>539</v>
      </c>
      <c r="I202" s="235"/>
      <c r="J202" s="230"/>
      <c r="K202" s="230"/>
      <c r="L202" s="236"/>
      <c r="M202" s="237"/>
      <c r="N202" s="238"/>
      <c r="O202" s="238"/>
      <c r="P202" s="238"/>
      <c r="Q202" s="238"/>
      <c r="R202" s="238"/>
      <c r="S202" s="238"/>
      <c r="T202" s="239"/>
      <c r="AT202" s="240" t="s">
        <v>173</v>
      </c>
      <c r="AU202" s="240" t="s">
        <v>82</v>
      </c>
      <c r="AV202" s="13" t="s">
        <v>169</v>
      </c>
      <c r="AW202" s="13" t="s">
        <v>36</v>
      </c>
      <c r="AX202" s="13" t="s">
        <v>80</v>
      </c>
      <c r="AY202" s="240" t="s">
        <v>162</v>
      </c>
    </row>
    <row r="203" spans="2:65" s="1" customFormat="1" ht="40.15" customHeight="1">
      <c r="B203" s="40"/>
      <c r="C203" s="192" t="s">
        <v>203</v>
      </c>
      <c r="D203" s="192" t="s">
        <v>164</v>
      </c>
      <c r="E203" s="193" t="s">
        <v>295</v>
      </c>
      <c r="F203" s="194" t="s">
        <v>296</v>
      </c>
      <c r="G203" s="195" t="s">
        <v>167</v>
      </c>
      <c r="H203" s="196">
        <v>42</v>
      </c>
      <c r="I203" s="197"/>
      <c r="J203" s="198">
        <f>ROUND(I203*H203,2)</f>
        <v>0</v>
      </c>
      <c r="K203" s="194" t="s">
        <v>168</v>
      </c>
      <c r="L203" s="60"/>
      <c r="M203" s="199" t="s">
        <v>21</v>
      </c>
      <c r="N203" s="200" t="s">
        <v>43</v>
      </c>
      <c r="O203" s="41"/>
      <c r="P203" s="201">
        <f>O203*H203</f>
        <v>0</v>
      </c>
      <c r="Q203" s="201">
        <v>0</v>
      </c>
      <c r="R203" s="201">
        <f>Q203*H203</f>
        <v>0</v>
      </c>
      <c r="S203" s="201">
        <v>0</v>
      </c>
      <c r="T203" s="202">
        <f>S203*H203</f>
        <v>0</v>
      </c>
      <c r="AR203" s="23" t="s">
        <v>169</v>
      </c>
      <c r="AT203" s="23" t="s">
        <v>164</v>
      </c>
      <c r="AU203" s="23" t="s">
        <v>82</v>
      </c>
      <c r="AY203" s="23" t="s">
        <v>162</v>
      </c>
      <c r="BE203" s="203">
        <f>IF(N203="základní",J203,0)</f>
        <v>0</v>
      </c>
      <c r="BF203" s="203">
        <f>IF(N203="snížená",J203,0)</f>
        <v>0</v>
      </c>
      <c r="BG203" s="203">
        <f>IF(N203="zákl. přenesená",J203,0)</f>
        <v>0</v>
      </c>
      <c r="BH203" s="203">
        <f>IF(N203="sníž. přenesená",J203,0)</f>
        <v>0</v>
      </c>
      <c r="BI203" s="203">
        <f>IF(N203="nulová",J203,0)</f>
        <v>0</v>
      </c>
      <c r="BJ203" s="23" t="s">
        <v>80</v>
      </c>
      <c r="BK203" s="203">
        <f>ROUND(I203*H203,2)</f>
        <v>0</v>
      </c>
      <c r="BL203" s="23" t="s">
        <v>169</v>
      </c>
      <c r="BM203" s="23" t="s">
        <v>803</v>
      </c>
    </row>
    <row r="204" spans="2:65" s="1" customFormat="1" ht="108">
      <c r="B204" s="40"/>
      <c r="C204" s="62"/>
      <c r="D204" s="204" t="s">
        <v>171</v>
      </c>
      <c r="E204" s="62"/>
      <c r="F204" s="205" t="s">
        <v>298</v>
      </c>
      <c r="G204" s="62"/>
      <c r="H204" s="62"/>
      <c r="I204" s="162"/>
      <c r="J204" s="62"/>
      <c r="K204" s="62"/>
      <c r="L204" s="60"/>
      <c r="M204" s="206"/>
      <c r="N204" s="41"/>
      <c r="O204" s="41"/>
      <c r="P204" s="41"/>
      <c r="Q204" s="41"/>
      <c r="R204" s="41"/>
      <c r="S204" s="41"/>
      <c r="T204" s="77"/>
      <c r="AT204" s="23" t="s">
        <v>171</v>
      </c>
      <c r="AU204" s="23" t="s">
        <v>82</v>
      </c>
    </row>
    <row r="205" spans="2:65" s="11" customFormat="1">
      <c r="B205" s="207"/>
      <c r="C205" s="208"/>
      <c r="D205" s="204" t="s">
        <v>173</v>
      </c>
      <c r="E205" s="209" t="s">
        <v>21</v>
      </c>
      <c r="F205" s="210" t="s">
        <v>772</v>
      </c>
      <c r="G205" s="208"/>
      <c r="H205" s="211" t="s">
        <v>21</v>
      </c>
      <c r="I205" s="212"/>
      <c r="J205" s="208"/>
      <c r="K205" s="208"/>
      <c r="L205" s="213"/>
      <c r="M205" s="214"/>
      <c r="N205" s="215"/>
      <c r="O205" s="215"/>
      <c r="P205" s="215"/>
      <c r="Q205" s="215"/>
      <c r="R205" s="215"/>
      <c r="S205" s="215"/>
      <c r="T205" s="216"/>
      <c r="AT205" s="217" t="s">
        <v>173</v>
      </c>
      <c r="AU205" s="217" t="s">
        <v>82</v>
      </c>
      <c r="AV205" s="11" t="s">
        <v>80</v>
      </c>
      <c r="AW205" s="11" t="s">
        <v>36</v>
      </c>
      <c r="AX205" s="11" t="s">
        <v>72</v>
      </c>
      <c r="AY205" s="217" t="s">
        <v>162</v>
      </c>
    </row>
    <row r="206" spans="2:65" s="11" customFormat="1">
      <c r="B206" s="207"/>
      <c r="C206" s="208"/>
      <c r="D206" s="204" t="s">
        <v>173</v>
      </c>
      <c r="E206" s="209" t="s">
        <v>21</v>
      </c>
      <c r="F206" s="210" t="s">
        <v>299</v>
      </c>
      <c r="G206" s="208"/>
      <c r="H206" s="211" t="s">
        <v>21</v>
      </c>
      <c r="I206" s="212"/>
      <c r="J206" s="208"/>
      <c r="K206" s="208"/>
      <c r="L206" s="213"/>
      <c r="M206" s="214"/>
      <c r="N206" s="215"/>
      <c r="O206" s="215"/>
      <c r="P206" s="215"/>
      <c r="Q206" s="215"/>
      <c r="R206" s="215"/>
      <c r="S206" s="215"/>
      <c r="T206" s="216"/>
      <c r="AT206" s="217" t="s">
        <v>173</v>
      </c>
      <c r="AU206" s="217" t="s">
        <v>82</v>
      </c>
      <c r="AV206" s="11" t="s">
        <v>80</v>
      </c>
      <c r="AW206" s="11" t="s">
        <v>36</v>
      </c>
      <c r="AX206" s="11" t="s">
        <v>72</v>
      </c>
      <c r="AY206" s="217" t="s">
        <v>162</v>
      </c>
    </row>
    <row r="207" spans="2:65" s="12" customFormat="1">
      <c r="B207" s="218"/>
      <c r="C207" s="219"/>
      <c r="D207" s="204" t="s">
        <v>173</v>
      </c>
      <c r="E207" s="220" t="s">
        <v>21</v>
      </c>
      <c r="F207" s="221" t="s">
        <v>804</v>
      </c>
      <c r="G207" s="219"/>
      <c r="H207" s="222">
        <v>42</v>
      </c>
      <c r="I207" s="223"/>
      <c r="J207" s="219"/>
      <c r="K207" s="219"/>
      <c r="L207" s="224"/>
      <c r="M207" s="225"/>
      <c r="N207" s="226"/>
      <c r="O207" s="226"/>
      <c r="P207" s="226"/>
      <c r="Q207" s="226"/>
      <c r="R207" s="226"/>
      <c r="S207" s="226"/>
      <c r="T207" s="227"/>
      <c r="AT207" s="228" t="s">
        <v>173</v>
      </c>
      <c r="AU207" s="228" t="s">
        <v>82</v>
      </c>
      <c r="AV207" s="12" t="s">
        <v>82</v>
      </c>
      <c r="AW207" s="12" t="s">
        <v>36</v>
      </c>
      <c r="AX207" s="12" t="s">
        <v>72</v>
      </c>
      <c r="AY207" s="228" t="s">
        <v>162</v>
      </c>
    </row>
    <row r="208" spans="2:65" s="13" customFormat="1">
      <c r="B208" s="229"/>
      <c r="C208" s="230"/>
      <c r="D208" s="231" t="s">
        <v>173</v>
      </c>
      <c r="E208" s="232" t="s">
        <v>21</v>
      </c>
      <c r="F208" s="233" t="s">
        <v>177</v>
      </c>
      <c r="G208" s="230"/>
      <c r="H208" s="234">
        <v>42</v>
      </c>
      <c r="I208" s="235"/>
      <c r="J208" s="230"/>
      <c r="K208" s="230"/>
      <c r="L208" s="236"/>
      <c r="M208" s="237"/>
      <c r="N208" s="238"/>
      <c r="O208" s="238"/>
      <c r="P208" s="238"/>
      <c r="Q208" s="238"/>
      <c r="R208" s="238"/>
      <c r="S208" s="238"/>
      <c r="T208" s="239"/>
      <c r="AT208" s="240" t="s">
        <v>173</v>
      </c>
      <c r="AU208" s="240" t="s">
        <v>82</v>
      </c>
      <c r="AV208" s="13" t="s">
        <v>169</v>
      </c>
      <c r="AW208" s="13" t="s">
        <v>36</v>
      </c>
      <c r="AX208" s="13" t="s">
        <v>80</v>
      </c>
      <c r="AY208" s="240" t="s">
        <v>162</v>
      </c>
    </row>
    <row r="209" spans="2:65" s="1" customFormat="1" ht="40.15" customHeight="1">
      <c r="B209" s="40"/>
      <c r="C209" s="192" t="s">
        <v>9</v>
      </c>
      <c r="D209" s="192" t="s">
        <v>164</v>
      </c>
      <c r="E209" s="193" t="s">
        <v>300</v>
      </c>
      <c r="F209" s="194" t="s">
        <v>301</v>
      </c>
      <c r="G209" s="195" t="s">
        <v>167</v>
      </c>
      <c r="H209" s="196">
        <v>76.5</v>
      </c>
      <c r="I209" s="197"/>
      <c r="J209" s="198">
        <f>ROUND(I209*H209,2)</f>
        <v>0</v>
      </c>
      <c r="K209" s="194" t="s">
        <v>168</v>
      </c>
      <c r="L209" s="60"/>
      <c r="M209" s="199" t="s">
        <v>21</v>
      </c>
      <c r="N209" s="200" t="s">
        <v>43</v>
      </c>
      <c r="O209" s="41"/>
      <c r="P209" s="201">
        <f>O209*H209</f>
        <v>0</v>
      </c>
      <c r="Q209" s="201">
        <v>0</v>
      </c>
      <c r="R209" s="201">
        <f>Q209*H209</f>
        <v>0</v>
      </c>
      <c r="S209" s="201">
        <v>0</v>
      </c>
      <c r="T209" s="202">
        <f>S209*H209</f>
        <v>0</v>
      </c>
      <c r="AR209" s="23" t="s">
        <v>169</v>
      </c>
      <c r="AT209" s="23" t="s">
        <v>164</v>
      </c>
      <c r="AU209" s="23" t="s">
        <v>82</v>
      </c>
      <c r="AY209" s="23" t="s">
        <v>162</v>
      </c>
      <c r="BE209" s="203">
        <f>IF(N209="základní",J209,0)</f>
        <v>0</v>
      </c>
      <c r="BF209" s="203">
        <f>IF(N209="snížená",J209,0)</f>
        <v>0</v>
      </c>
      <c r="BG209" s="203">
        <f>IF(N209="zákl. přenesená",J209,0)</f>
        <v>0</v>
      </c>
      <c r="BH209" s="203">
        <f>IF(N209="sníž. přenesená",J209,0)</f>
        <v>0</v>
      </c>
      <c r="BI209" s="203">
        <f>IF(N209="nulová",J209,0)</f>
        <v>0</v>
      </c>
      <c r="BJ209" s="23" t="s">
        <v>80</v>
      </c>
      <c r="BK209" s="203">
        <f>ROUND(I209*H209,2)</f>
        <v>0</v>
      </c>
      <c r="BL209" s="23" t="s">
        <v>169</v>
      </c>
      <c r="BM209" s="23" t="s">
        <v>805</v>
      </c>
    </row>
    <row r="210" spans="2:65" s="1" customFormat="1" ht="229.5">
      <c r="B210" s="40"/>
      <c r="C210" s="62"/>
      <c r="D210" s="204" t="s">
        <v>171</v>
      </c>
      <c r="E210" s="62"/>
      <c r="F210" s="205" t="s">
        <v>303</v>
      </c>
      <c r="G210" s="62"/>
      <c r="H210" s="62"/>
      <c r="I210" s="162"/>
      <c r="J210" s="62"/>
      <c r="K210" s="62"/>
      <c r="L210" s="60"/>
      <c r="M210" s="206"/>
      <c r="N210" s="41"/>
      <c r="O210" s="41"/>
      <c r="P210" s="41"/>
      <c r="Q210" s="41"/>
      <c r="R210" s="41"/>
      <c r="S210" s="41"/>
      <c r="T210" s="77"/>
      <c r="AT210" s="23" t="s">
        <v>171</v>
      </c>
      <c r="AU210" s="23" t="s">
        <v>82</v>
      </c>
    </row>
    <row r="211" spans="2:65" s="11" customFormat="1">
      <c r="B211" s="207"/>
      <c r="C211" s="208"/>
      <c r="D211" s="204" t="s">
        <v>173</v>
      </c>
      <c r="E211" s="209" t="s">
        <v>21</v>
      </c>
      <c r="F211" s="210" t="s">
        <v>772</v>
      </c>
      <c r="G211" s="208"/>
      <c r="H211" s="211" t="s">
        <v>21</v>
      </c>
      <c r="I211" s="212"/>
      <c r="J211" s="208"/>
      <c r="K211" s="208"/>
      <c r="L211" s="213"/>
      <c r="M211" s="214"/>
      <c r="N211" s="215"/>
      <c r="O211" s="215"/>
      <c r="P211" s="215"/>
      <c r="Q211" s="215"/>
      <c r="R211" s="215"/>
      <c r="S211" s="215"/>
      <c r="T211" s="216"/>
      <c r="AT211" s="217" t="s">
        <v>173</v>
      </c>
      <c r="AU211" s="217" t="s">
        <v>82</v>
      </c>
      <c r="AV211" s="11" t="s">
        <v>80</v>
      </c>
      <c r="AW211" s="11" t="s">
        <v>36</v>
      </c>
      <c r="AX211" s="11" t="s">
        <v>72</v>
      </c>
      <c r="AY211" s="217" t="s">
        <v>162</v>
      </c>
    </row>
    <row r="212" spans="2:65" s="11" customFormat="1">
      <c r="B212" s="207"/>
      <c r="C212" s="208"/>
      <c r="D212" s="204" t="s">
        <v>173</v>
      </c>
      <c r="E212" s="209" t="s">
        <v>21</v>
      </c>
      <c r="F212" s="210" t="s">
        <v>304</v>
      </c>
      <c r="G212" s="208"/>
      <c r="H212" s="211" t="s">
        <v>21</v>
      </c>
      <c r="I212" s="212"/>
      <c r="J212" s="208"/>
      <c r="K212" s="208"/>
      <c r="L212" s="213"/>
      <c r="M212" s="214"/>
      <c r="N212" s="215"/>
      <c r="O212" s="215"/>
      <c r="P212" s="215"/>
      <c r="Q212" s="215"/>
      <c r="R212" s="215"/>
      <c r="S212" s="215"/>
      <c r="T212" s="216"/>
      <c r="AT212" s="217" t="s">
        <v>173</v>
      </c>
      <c r="AU212" s="217" t="s">
        <v>82</v>
      </c>
      <c r="AV212" s="11" t="s">
        <v>80</v>
      </c>
      <c r="AW212" s="11" t="s">
        <v>36</v>
      </c>
      <c r="AX212" s="11" t="s">
        <v>72</v>
      </c>
      <c r="AY212" s="217" t="s">
        <v>162</v>
      </c>
    </row>
    <row r="213" spans="2:65" s="12" customFormat="1">
      <c r="B213" s="218"/>
      <c r="C213" s="219"/>
      <c r="D213" s="204" t="s">
        <v>173</v>
      </c>
      <c r="E213" s="220" t="s">
        <v>21</v>
      </c>
      <c r="F213" s="221" t="s">
        <v>806</v>
      </c>
      <c r="G213" s="219"/>
      <c r="H213" s="222">
        <v>76.5</v>
      </c>
      <c r="I213" s="223"/>
      <c r="J213" s="219"/>
      <c r="K213" s="219"/>
      <c r="L213" s="224"/>
      <c r="M213" s="225"/>
      <c r="N213" s="226"/>
      <c r="O213" s="226"/>
      <c r="P213" s="226"/>
      <c r="Q213" s="226"/>
      <c r="R213" s="226"/>
      <c r="S213" s="226"/>
      <c r="T213" s="227"/>
      <c r="AT213" s="228" t="s">
        <v>173</v>
      </c>
      <c r="AU213" s="228" t="s">
        <v>82</v>
      </c>
      <c r="AV213" s="12" t="s">
        <v>82</v>
      </c>
      <c r="AW213" s="12" t="s">
        <v>36</v>
      </c>
      <c r="AX213" s="12" t="s">
        <v>72</v>
      </c>
      <c r="AY213" s="228" t="s">
        <v>162</v>
      </c>
    </row>
    <row r="214" spans="2:65" s="13" customFormat="1">
      <c r="B214" s="229"/>
      <c r="C214" s="230"/>
      <c r="D214" s="231" t="s">
        <v>173</v>
      </c>
      <c r="E214" s="232" t="s">
        <v>21</v>
      </c>
      <c r="F214" s="233" t="s">
        <v>177</v>
      </c>
      <c r="G214" s="230"/>
      <c r="H214" s="234">
        <v>76.5</v>
      </c>
      <c r="I214" s="235"/>
      <c r="J214" s="230"/>
      <c r="K214" s="230"/>
      <c r="L214" s="236"/>
      <c r="M214" s="237"/>
      <c r="N214" s="238"/>
      <c r="O214" s="238"/>
      <c r="P214" s="238"/>
      <c r="Q214" s="238"/>
      <c r="R214" s="238"/>
      <c r="S214" s="238"/>
      <c r="T214" s="239"/>
      <c r="AT214" s="240" t="s">
        <v>173</v>
      </c>
      <c r="AU214" s="240" t="s">
        <v>82</v>
      </c>
      <c r="AV214" s="13" t="s">
        <v>169</v>
      </c>
      <c r="AW214" s="13" t="s">
        <v>36</v>
      </c>
      <c r="AX214" s="13" t="s">
        <v>80</v>
      </c>
      <c r="AY214" s="240" t="s">
        <v>162</v>
      </c>
    </row>
    <row r="215" spans="2:65" s="1" customFormat="1" ht="40.15" customHeight="1">
      <c r="B215" s="40"/>
      <c r="C215" s="192" t="s">
        <v>306</v>
      </c>
      <c r="D215" s="192" t="s">
        <v>164</v>
      </c>
      <c r="E215" s="193" t="s">
        <v>307</v>
      </c>
      <c r="F215" s="194" t="s">
        <v>308</v>
      </c>
      <c r="G215" s="195" t="s">
        <v>167</v>
      </c>
      <c r="H215" s="196">
        <v>832</v>
      </c>
      <c r="I215" s="197"/>
      <c r="J215" s="198">
        <f>ROUND(I215*H215,2)</f>
        <v>0</v>
      </c>
      <c r="K215" s="194" t="s">
        <v>168</v>
      </c>
      <c r="L215" s="60"/>
      <c r="M215" s="199" t="s">
        <v>21</v>
      </c>
      <c r="N215" s="200" t="s">
        <v>43</v>
      </c>
      <c r="O215" s="41"/>
      <c r="P215" s="201">
        <f>O215*H215</f>
        <v>0</v>
      </c>
      <c r="Q215" s="201">
        <v>0</v>
      </c>
      <c r="R215" s="201">
        <f>Q215*H215</f>
        <v>0</v>
      </c>
      <c r="S215" s="201">
        <v>0</v>
      </c>
      <c r="T215" s="202">
        <f>S215*H215</f>
        <v>0</v>
      </c>
      <c r="AR215" s="23" t="s">
        <v>169</v>
      </c>
      <c r="AT215" s="23" t="s">
        <v>164</v>
      </c>
      <c r="AU215" s="23" t="s">
        <v>82</v>
      </c>
      <c r="AY215" s="23" t="s">
        <v>162</v>
      </c>
      <c r="BE215" s="203">
        <f>IF(N215="základní",J215,0)</f>
        <v>0</v>
      </c>
      <c r="BF215" s="203">
        <f>IF(N215="snížená",J215,0)</f>
        <v>0</v>
      </c>
      <c r="BG215" s="203">
        <f>IF(N215="zákl. přenesená",J215,0)</f>
        <v>0</v>
      </c>
      <c r="BH215" s="203">
        <f>IF(N215="sníž. přenesená",J215,0)</f>
        <v>0</v>
      </c>
      <c r="BI215" s="203">
        <f>IF(N215="nulová",J215,0)</f>
        <v>0</v>
      </c>
      <c r="BJ215" s="23" t="s">
        <v>80</v>
      </c>
      <c r="BK215" s="203">
        <f>ROUND(I215*H215,2)</f>
        <v>0</v>
      </c>
      <c r="BL215" s="23" t="s">
        <v>169</v>
      </c>
      <c r="BM215" s="23" t="s">
        <v>807</v>
      </c>
    </row>
    <row r="216" spans="2:65" s="1" customFormat="1" ht="229.5">
      <c r="B216" s="40"/>
      <c r="C216" s="62"/>
      <c r="D216" s="204" t="s">
        <v>171</v>
      </c>
      <c r="E216" s="62"/>
      <c r="F216" s="205" t="s">
        <v>303</v>
      </c>
      <c r="G216" s="62"/>
      <c r="H216" s="62"/>
      <c r="I216" s="162"/>
      <c r="J216" s="62"/>
      <c r="K216" s="62"/>
      <c r="L216" s="60"/>
      <c r="M216" s="206"/>
      <c r="N216" s="41"/>
      <c r="O216" s="41"/>
      <c r="P216" s="41"/>
      <c r="Q216" s="41"/>
      <c r="R216" s="41"/>
      <c r="S216" s="41"/>
      <c r="T216" s="77"/>
      <c r="AT216" s="23" t="s">
        <v>171</v>
      </c>
      <c r="AU216" s="23" t="s">
        <v>82</v>
      </c>
    </row>
    <row r="217" spans="2:65" s="11" customFormat="1">
      <c r="B217" s="207"/>
      <c r="C217" s="208"/>
      <c r="D217" s="204" t="s">
        <v>173</v>
      </c>
      <c r="E217" s="209" t="s">
        <v>21</v>
      </c>
      <c r="F217" s="210" t="s">
        <v>654</v>
      </c>
      <c r="G217" s="208"/>
      <c r="H217" s="211" t="s">
        <v>21</v>
      </c>
      <c r="I217" s="212"/>
      <c r="J217" s="208"/>
      <c r="K217" s="208"/>
      <c r="L217" s="213"/>
      <c r="M217" s="214"/>
      <c r="N217" s="215"/>
      <c r="O217" s="215"/>
      <c r="P217" s="215"/>
      <c r="Q217" s="215"/>
      <c r="R217" s="215"/>
      <c r="S217" s="215"/>
      <c r="T217" s="216"/>
      <c r="AT217" s="217" t="s">
        <v>173</v>
      </c>
      <c r="AU217" s="217" t="s">
        <v>82</v>
      </c>
      <c r="AV217" s="11" t="s">
        <v>80</v>
      </c>
      <c r="AW217" s="11" t="s">
        <v>36</v>
      </c>
      <c r="AX217" s="11" t="s">
        <v>72</v>
      </c>
      <c r="AY217" s="217" t="s">
        <v>162</v>
      </c>
    </row>
    <row r="218" spans="2:65" s="11" customFormat="1">
      <c r="B218" s="207"/>
      <c r="C218" s="208"/>
      <c r="D218" s="204" t="s">
        <v>173</v>
      </c>
      <c r="E218" s="209" t="s">
        <v>21</v>
      </c>
      <c r="F218" s="210" t="s">
        <v>310</v>
      </c>
      <c r="G218" s="208"/>
      <c r="H218" s="211" t="s">
        <v>21</v>
      </c>
      <c r="I218" s="212"/>
      <c r="J218" s="208"/>
      <c r="K218" s="208"/>
      <c r="L218" s="213"/>
      <c r="M218" s="214"/>
      <c r="N218" s="215"/>
      <c r="O218" s="215"/>
      <c r="P218" s="215"/>
      <c r="Q218" s="215"/>
      <c r="R218" s="215"/>
      <c r="S218" s="215"/>
      <c r="T218" s="216"/>
      <c r="AT218" s="217" t="s">
        <v>173</v>
      </c>
      <c r="AU218" s="217" t="s">
        <v>82</v>
      </c>
      <c r="AV218" s="11" t="s">
        <v>80</v>
      </c>
      <c r="AW218" s="11" t="s">
        <v>36</v>
      </c>
      <c r="AX218" s="11" t="s">
        <v>72</v>
      </c>
      <c r="AY218" s="217" t="s">
        <v>162</v>
      </c>
    </row>
    <row r="219" spans="2:65" s="12" customFormat="1">
      <c r="B219" s="218"/>
      <c r="C219" s="219"/>
      <c r="D219" s="204" t="s">
        <v>173</v>
      </c>
      <c r="E219" s="220" t="s">
        <v>21</v>
      </c>
      <c r="F219" s="221" t="s">
        <v>808</v>
      </c>
      <c r="G219" s="219"/>
      <c r="H219" s="222">
        <v>416</v>
      </c>
      <c r="I219" s="223"/>
      <c r="J219" s="219"/>
      <c r="K219" s="219"/>
      <c r="L219" s="224"/>
      <c r="M219" s="225"/>
      <c r="N219" s="226"/>
      <c r="O219" s="226"/>
      <c r="P219" s="226"/>
      <c r="Q219" s="226"/>
      <c r="R219" s="226"/>
      <c r="S219" s="226"/>
      <c r="T219" s="227"/>
      <c r="AT219" s="228" t="s">
        <v>173</v>
      </c>
      <c r="AU219" s="228" t="s">
        <v>82</v>
      </c>
      <c r="AV219" s="12" t="s">
        <v>82</v>
      </c>
      <c r="AW219" s="12" t="s">
        <v>36</v>
      </c>
      <c r="AX219" s="12" t="s">
        <v>72</v>
      </c>
      <c r="AY219" s="228" t="s">
        <v>162</v>
      </c>
    </row>
    <row r="220" spans="2:65" s="11" customFormat="1">
      <c r="B220" s="207"/>
      <c r="C220" s="208"/>
      <c r="D220" s="204" t="s">
        <v>173</v>
      </c>
      <c r="E220" s="209" t="s">
        <v>21</v>
      </c>
      <c r="F220" s="210" t="s">
        <v>312</v>
      </c>
      <c r="G220" s="208"/>
      <c r="H220" s="211" t="s">
        <v>21</v>
      </c>
      <c r="I220" s="212"/>
      <c r="J220" s="208"/>
      <c r="K220" s="208"/>
      <c r="L220" s="213"/>
      <c r="M220" s="214"/>
      <c r="N220" s="215"/>
      <c r="O220" s="215"/>
      <c r="P220" s="215"/>
      <c r="Q220" s="215"/>
      <c r="R220" s="215"/>
      <c r="S220" s="215"/>
      <c r="T220" s="216"/>
      <c r="AT220" s="217" t="s">
        <v>173</v>
      </c>
      <c r="AU220" s="217" t="s">
        <v>82</v>
      </c>
      <c r="AV220" s="11" t="s">
        <v>80</v>
      </c>
      <c r="AW220" s="11" t="s">
        <v>36</v>
      </c>
      <c r="AX220" s="11" t="s">
        <v>72</v>
      </c>
      <c r="AY220" s="217" t="s">
        <v>162</v>
      </c>
    </row>
    <row r="221" spans="2:65" s="12" customFormat="1">
      <c r="B221" s="218"/>
      <c r="C221" s="219"/>
      <c r="D221" s="204" t="s">
        <v>173</v>
      </c>
      <c r="E221" s="220" t="s">
        <v>21</v>
      </c>
      <c r="F221" s="221" t="s">
        <v>385</v>
      </c>
      <c r="G221" s="219"/>
      <c r="H221" s="222">
        <v>98</v>
      </c>
      <c r="I221" s="223"/>
      <c r="J221" s="219"/>
      <c r="K221" s="219"/>
      <c r="L221" s="224"/>
      <c r="M221" s="225"/>
      <c r="N221" s="226"/>
      <c r="O221" s="226"/>
      <c r="P221" s="226"/>
      <c r="Q221" s="226"/>
      <c r="R221" s="226"/>
      <c r="S221" s="226"/>
      <c r="T221" s="227"/>
      <c r="AT221" s="228" t="s">
        <v>173</v>
      </c>
      <c r="AU221" s="228" t="s">
        <v>82</v>
      </c>
      <c r="AV221" s="12" t="s">
        <v>82</v>
      </c>
      <c r="AW221" s="12" t="s">
        <v>36</v>
      </c>
      <c r="AX221" s="12" t="s">
        <v>72</v>
      </c>
      <c r="AY221" s="228" t="s">
        <v>162</v>
      </c>
    </row>
    <row r="222" spans="2:65" s="11" customFormat="1">
      <c r="B222" s="207"/>
      <c r="C222" s="208"/>
      <c r="D222" s="204" t="s">
        <v>173</v>
      </c>
      <c r="E222" s="209" t="s">
        <v>21</v>
      </c>
      <c r="F222" s="210" t="s">
        <v>314</v>
      </c>
      <c r="G222" s="208"/>
      <c r="H222" s="211" t="s">
        <v>21</v>
      </c>
      <c r="I222" s="212"/>
      <c r="J222" s="208"/>
      <c r="K222" s="208"/>
      <c r="L222" s="213"/>
      <c r="M222" s="214"/>
      <c r="N222" s="215"/>
      <c r="O222" s="215"/>
      <c r="P222" s="215"/>
      <c r="Q222" s="215"/>
      <c r="R222" s="215"/>
      <c r="S222" s="215"/>
      <c r="T222" s="216"/>
      <c r="AT222" s="217" t="s">
        <v>173</v>
      </c>
      <c r="AU222" s="217" t="s">
        <v>82</v>
      </c>
      <c r="AV222" s="11" t="s">
        <v>80</v>
      </c>
      <c r="AW222" s="11" t="s">
        <v>36</v>
      </c>
      <c r="AX222" s="11" t="s">
        <v>72</v>
      </c>
      <c r="AY222" s="217" t="s">
        <v>162</v>
      </c>
    </row>
    <row r="223" spans="2:65" s="12" customFormat="1">
      <c r="B223" s="218"/>
      <c r="C223" s="219"/>
      <c r="D223" s="204" t="s">
        <v>173</v>
      </c>
      <c r="E223" s="220" t="s">
        <v>21</v>
      </c>
      <c r="F223" s="221" t="s">
        <v>809</v>
      </c>
      <c r="G223" s="219"/>
      <c r="H223" s="222">
        <v>318</v>
      </c>
      <c r="I223" s="223"/>
      <c r="J223" s="219"/>
      <c r="K223" s="219"/>
      <c r="L223" s="224"/>
      <c r="M223" s="225"/>
      <c r="N223" s="226"/>
      <c r="O223" s="226"/>
      <c r="P223" s="226"/>
      <c r="Q223" s="226"/>
      <c r="R223" s="226"/>
      <c r="S223" s="226"/>
      <c r="T223" s="227"/>
      <c r="AT223" s="228" t="s">
        <v>173</v>
      </c>
      <c r="AU223" s="228" t="s">
        <v>82</v>
      </c>
      <c r="AV223" s="12" t="s">
        <v>82</v>
      </c>
      <c r="AW223" s="12" t="s">
        <v>36</v>
      </c>
      <c r="AX223" s="12" t="s">
        <v>72</v>
      </c>
      <c r="AY223" s="228" t="s">
        <v>162</v>
      </c>
    </row>
    <row r="224" spans="2:65" s="13" customFormat="1">
      <c r="B224" s="229"/>
      <c r="C224" s="230"/>
      <c r="D224" s="231" t="s">
        <v>173</v>
      </c>
      <c r="E224" s="232" t="s">
        <v>21</v>
      </c>
      <c r="F224" s="233" t="s">
        <v>177</v>
      </c>
      <c r="G224" s="230"/>
      <c r="H224" s="234">
        <v>832</v>
      </c>
      <c r="I224" s="235"/>
      <c r="J224" s="230"/>
      <c r="K224" s="230"/>
      <c r="L224" s="236"/>
      <c r="M224" s="237"/>
      <c r="N224" s="238"/>
      <c r="O224" s="238"/>
      <c r="P224" s="238"/>
      <c r="Q224" s="238"/>
      <c r="R224" s="238"/>
      <c r="S224" s="238"/>
      <c r="T224" s="239"/>
      <c r="AT224" s="240" t="s">
        <v>173</v>
      </c>
      <c r="AU224" s="240" t="s">
        <v>82</v>
      </c>
      <c r="AV224" s="13" t="s">
        <v>169</v>
      </c>
      <c r="AW224" s="13" t="s">
        <v>36</v>
      </c>
      <c r="AX224" s="13" t="s">
        <v>80</v>
      </c>
      <c r="AY224" s="240" t="s">
        <v>162</v>
      </c>
    </row>
    <row r="225" spans="2:65" s="1" customFormat="1" ht="40.15" customHeight="1">
      <c r="B225" s="40"/>
      <c r="C225" s="192" t="s">
        <v>316</v>
      </c>
      <c r="D225" s="192" t="s">
        <v>164</v>
      </c>
      <c r="E225" s="193" t="s">
        <v>317</v>
      </c>
      <c r="F225" s="194" t="s">
        <v>318</v>
      </c>
      <c r="G225" s="195" t="s">
        <v>167</v>
      </c>
      <c r="H225" s="196">
        <v>84</v>
      </c>
      <c r="I225" s="197"/>
      <c r="J225" s="198">
        <f>ROUND(I225*H225,2)</f>
        <v>0</v>
      </c>
      <c r="K225" s="194" t="s">
        <v>168</v>
      </c>
      <c r="L225" s="60"/>
      <c r="M225" s="199" t="s">
        <v>21</v>
      </c>
      <c r="N225" s="200" t="s">
        <v>43</v>
      </c>
      <c r="O225" s="41"/>
      <c r="P225" s="201">
        <f>O225*H225</f>
        <v>0</v>
      </c>
      <c r="Q225" s="201">
        <v>0</v>
      </c>
      <c r="R225" s="201">
        <f>Q225*H225</f>
        <v>0</v>
      </c>
      <c r="S225" s="201">
        <v>0</v>
      </c>
      <c r="T225" s="202">
        <f>S225*H225</f>
        <v>0</v>
      </c>
      <c r="AR225" s="23" t="s">
        <v>169</v>
      </c>
      <c r="AT225" s="23" t="s">
        <v>164</v>
      </c>
      <c r="AU225" s="23" t="s">
        <v>82</v>
      </c>
      <c r="AY225" s="23" t="s">
        <v>162</v>
      </c>
      <c r="BE225" s="203">
        <f>IF(N225="základní",J225,0)</f>
        <v>0</v>
      </c>
      <c r="BF225" s="203">
        <f>IF(N225="snížená",J225,0)</f>
        <v>0</v>
      </c>
      <c r="BG225" s="203">
        <f>IF(N225="zákl. přenesená",J225,0)</f>
        <v>0</v>
      </c>
      <c r="BH225" s="203">
        <f>IF(N225="sníž. přenesená",J225,0)</f>
        <v>0</v>
      </c>
      <c r="BI225" s="203">
        <f>IF(N225="nulová",J225,0)</f>
        <v>0</v>
      </c>
      <c r="BJ225" s="23" t="s">
        <v>80</v>
      </c>
      <c r="BK225" s="203">
        <f>ROUND(I225*H225,2)</f>
        <v>0</v>
      </c>
      <c r="BL225" s="23" t="s">
        <v>169</v>
      </c>
      <c r="BM225" s="23" t="s">
        <v>810</v>
      </c>
    </row>
    <row r="226" spans="2:65" s="1" customFormat="1" ht="229.5">
      <c r="B226" s="40"/>
      <c r="C226" s="62"/>
      <c r="D226" s="204" t="s">
        <v>171</v>
      </c>
      <c r="E226" s="62"/>
      <c r="F226" s="205" t="s">
        <v>303</v>
      </c>
      <c r="G226" s="62"/>
      <c r="H226" s="62"/>
      <c r="I226" s="162"/>
      <c r="J226" s="62"/>
      <c r="K226" s="62"/>
      <c r="L226" s="60"/>
      <c r="M226" s="206"/>
      <c r="N226" s="41"/>
      <c r="O226" s="41"/>
      <c r="P226" s="41"/>
      <c r="Q226" s="41"/>
      <c r="R226" s="41"/>
      <c r="S226" s="41"/>
      <c r="T226" s="77"/>
      <c r="AT226" s="23" t="s">
        <v>171</v>
      </c>
      <c r="AU226" s="23" t="s">
        <v>82</v>
      </c>
    </row>
    <row r="227" spans="2:65" s="11" customFormat="1">
      <c r="B227" s="207"/>
      <c r="C227" s="208"/>
      <c r="D227" s="204" t="s">
        <v>173</v>
      </c>
      <c r="E227" s="209" t="s">
        <v>21</v>
      </c>
      <c r="F227" s="210" t="s">
        <v>772</v>
      </c>
      <c r="G227" s="208"/>
      <c r="H227" s="211" t="s">
        <v>21</v>
      </c>
      <c r="I227" s="212"/>
      <c r="J227" s="208"/>
      <c r="K227" s="208"/>
      <c r="L227" s="213"/>
      <c r="M227" s="214"/>
      <c r="N227" s="215"/>
      <c r="O227" s="215"/>
      <c r="P227" s="215"/>
      <c r="Q227" s="215"/>
      <c r="R227" s="215"/>
      <c r="S227" s="215"/>
      <c r="T227" s="216"/>
      <c r="AT227" s="217" t="s">
        <v>173</v>
      </c>
      <c r="AU227" s="217" t="s">
        <v>82</v>
      </c>
      <c r="AV227" s="11" t="s">
        <v>80</v>
      </c>
      <c r="AW227" s="11" t="s">
        <v>36</v>
      </c>
      <c r="AX227" s="11" t="s">
        <v>72</v>
      </c>
      <c r="AY227" s="217" t="s">
        <v>162</v>
      </c>
    </row>
    <row r="228" spans="2:65" s="11" customFormat="1">
      <c r="B228" s="207"/>
      <c r="C228" s="208"/>
      <c r="D228" s="204" t="s">
        <v>173</v>
      </c>
      <c r="E228" s="209" t="s">
        <v>21</v>
      </c>
      <c r="F228" s="210" t="s">
        <v>320</v>
      </c>
      <c r="G228" s="208"/>
      <c r="H228" s="211" t="s">
        <v>21</v>
      </c>
      <c r="I228" s="212"/>
      <c r="J228" s="208"/>
      <c r="K228" s="208"/>
      <c r="L228" s="213"/>
      <c r="M228" s="214"/>
      <c r="N228" s="215"/>
      <c r="O228" s="215"/>
      <c r="P228" s="215"/>
      <c r="Q228" s="215"/>
      <c r="R228" s="215"/>
      <c r="S228" s="215"/>
      <c r="T228" s="216"/>
      <c r="AT228" s="217" t="s">
        <v>173</v>
      </c>
      <c r="AU228" s="217" t="s">
        <v>82</v>
      </c>
      <c r="AV228" s="11" t="s">
        <v>80</v>
      </c>
      <c r="AW228" s="11" t="s">
        <v>36</v>
      </c>
      <c r="AX228" s="11" t="s">
        <v>72</v>
      </c>
      <c r="AY228" s="217" t="s">
        <v>162</v>
      </c>
    </row>
    <row r="229" spans="2:65" s="12" customFormat="1">
      <c r="B229" s="218"/>
      <c r="C229" s="219"/>
      <c r="D229" s="204" t="s">
        <v>173</v>
      </c>
      <c r="E229" s="220" t="s">
        <v>21</v>
      </c>
      <c r="F229" s="221" t="s">
        <v>804</v>
      </c>
      <c r="G229" s="219"/>
      <c r="H229" s="222">
        <v>42</v>
      </c>
      <c r="I229" s="223"/>
      <c r="J229" s="219"/>
      <c r="K229" s="219"/>
      <c r="L229" s="224"/>
      <c r="M229" s="225"/>
      <c r="N229" s="226"/>
      <c r="O229" s="226"/>
      <c r="P229" s="226"/>
      <c r="Q229" s="226"/>
      <c r="R229" s="226"/>
      <c r="S229" s="226"/>
      <c r="T229" s="227"/>
      <c r="AT229" s="228" t="s">
        <v>173</v>
      </c>
      <c r="AU229" s="228" t="s">
        <v>82</v>
      </c>
      <c r="AV229" s="12" t="s">
        <v>82</v>
      </c>
      <c r="AW229" s="12" t="s">
        <v>36</v>
      </c>
      <c r="AX229" s="12" t="s">
        <v>72</v>
      </c>
      <c r="AY229" s="228" t="s">
        <v>162</v>
      </c>
    </row>
    <row r="230" spans="2:65" s="11" customFormat="1">
      <c r="B230" s="207"/>
      <c r="C230" s="208"/>
      <c r="D230" s="204" t="s">
        <v>173</v>
      </c>
      <c r="E230" s="209" t="s">
        <v>21</v>
      </c>
      <c r="F230" s="210" t="s">
        <v>322</v>
      </c>
      <c r="G230" s="208"/>
      <c r="H230" s="211" t="s">
        <v>21</v>
      </c>
      <c r="I230" s="212"/>
      <c r="J230" s="208"/>
      <c r="K230" s="208"/>
      <c r="L230" s="213"/>
      <c r="M230" s="214"/>
      <c r="N230" s="215"/>
      <c r="O230" s="215"/>
      <c r="P230" s="215"/>
      <c r="Q230" s="215"/>
      <c r="R230" s="215"/>
      <c r="S230" s="215"/>
      <c r="T230" s="216"/>
      <c r="AT230" s="217" t="s">
        <v>173</v>
      </c>
      <c r="AU230" s="217" t="s">
        <v>82</v>
      </c>
      <c r="AV230" s="11" t="s">
        <v>80</v>
      </c>
      <c r="AW230" s="11" t="s">
        <v>36</v>
      </c>
      <c r="AX230" s="11" t="s">
        <v>72</v>
      </c>
      <c r="AY230" s="217" t="s">
        <v>162</v>
      </c>
    </row>
    <row r="231" spans="2:65" s="12" customFormat="1">
      <c r="B231" s="218"/>
      <c r="C231" s="219"/>
      <c r="D231" s="204" t="s">
        <v>173</v>
      </c>
      <c r="E231" s="220" t="s">
        <v>21</v>
      </c>
      <c r="F231" s="221" t="s">
        <v>804</v>
      </c>
      <c r="G231" s="219"/>
      <c r="H231" s="222">
        <v>42</v>
      </c>
      <c r="I231" s="223"/>
      <c r="J231" s="219"/>
      <c r="K231" s="219"/>
      <c r="L231" s="224"/>
      <c r="M231" s="225"/>
      <c r="N231" s="226"/>
      <c r="O231" s="226"/>
      <c r="P231" s="226"/>
      <c r="Q231" s="226"/>
      <c r="R231" s="226"/>
      <c r="S231" s="226"/>
      <c r="T231" s="227"/>
      <c r="AT231" s="228" t="s">
        <v>173</v>
      </c>
      <c r="AU231" s="228" t="s">
        <v>82</v>
      </c>
      <c r="AV231" s="12" t="s">
        <v>82</v>
      </c>
      <c r="AW231" s="12" t="s">
        <v>36</v>
      </c>
      <c r="AX231" s="12" t="s">
        <v>72</v>
      </c>
      <c r="AY231" s="228" t="s">
        <v>162</v>
      </c>
    </row>
    <row r="232" spans="2:65" s="13" customFormat="1">
      <c r="B232" s="229"/>
      <c r="C232" s="230"/>
      <c r="D232" s="231" t="s">
        <v>173</v>
      </c>
      <c r="E232" s="232" t="s">
        <v>21</v>
      </c>
      <c r="F232" s="233" t="s">
        <v>177</v>
      </c>
      <c r="G232" s="230"/>
      <c r="H232" s="234">
        <v>84</v>
      </c>
      <c r="I232" s="235"/>
      <c r="J232" s="230"/>
      <c r="K232" s="230"/>
      <c r="L232" s="236"/>
      <c r="M232" s="237"/>
      <c r="N232" s="238"/>
      <c r="O232" s="238"/>
      <c r="P232" s="238"/>
      <c r="Q232" s="238"/>
      <c r="R232" s="238"/>
      <c r="S232" s="238"/>
      <c r="T232" s="239"/>
      <c r="AT232" s="240" t="s">
        <v>173</v>
      </c>
      <c r="AU232" s="240" t="s">
        <v>82</v>
      </c>
      <c r="AV232" s="13" t="s">
        <v>169</v>
      </c>
      <c r="AW232" s="13" t="s">
        <v>36</v>
      </c>
      <c r="AX232" s="13" t="s">
        <v>80</v>
      </c>
      <c r="AY232" s="240" t="s">
        <v>162</v>
      </c>
    </row>
    <row r="233" spans="2:65" s="1" customFormat="1" ht="20.45" customHeight="1">
      <c r="B233" s="40"/>
      <c r="C233" s="192" t="s">
        <v>323</v>
      </c>
      <c r="D233" s="192" t="s">
        <v>164</v>
      </c>
      <c r="E233" s="193" t="s">
        <v>324</v>
      </c>
      <c r="F233" s="194" t="s">
        <v>325</v>
      </c>
      <c r="G233" s="195" t="s">
        <v>167</v>
      </c>
      <c r="H233" s="196">
        <v>153</v>
      </c>
      <c r="I233" s="197"/>
      <c r="J233" s="198">
        <f>ROUND(I233*H233,2)</f>
        <v>0</v>
      </c>
      <c r="K233" s="194" t="s">
        <v>168</v>
      </c>
      <c r="L233" s="60"/>
      <c r="M233" s="199" t="s">
        <v>21</v>
      </c>
      <c r="N233" s="200" t="s">
        <v>43</v>
      </c>
      <c r="O233" s="41"/>
      <c r="P233" s="201">
        <f>O233*H233</f>
        <v>0</v>
      </c>
      <c r="Q233" s="201">
        <v>0</v>
      </c>
      <c r="R233" s="201">
        <f>Q233*H233</f>
        <v>0</v>
      </c>
      <c r="S233" s="201">
        <v>0</v>
      </c>
      <c r="T233" s="202">
        <f>S233*H233</f>
        <v>0</v>
      </c>
      <c r="AR233" s="23" t="s">
        <v>169</v>
      </c>
      <c r="AT233" s="23" t="s">
        <v>164</v>
      </c>
      <c r="AU233" s="23" t="s">
        <v>82</v>
      </c>
      <c r="AY233" s="23" t="s">
        <v>162</v>
      </c>
      <c r="BE233" s="203">
        <f>IF(N233="základní",J233,0)</f>
        <v>0</v>
      </c>
      <c r="BF233" s="203">
        <f>IF(N233="snížená",J233,0)</f>
        <v>0</v>
      </c>
      <c r="BG233" s="203">
        <f>IF(N233="zákl. přenesená",J233,0)</f>
        <v>0</v>
      </c>
      <c r="BH233" s="203">
        <f>IF(N233="sníž. přenesená",J233,0)</f>
        <v>0</v>
      </c>
      <c r="BI233" s="203">
        <f>IF(N233="nulová",J233,0)</f>
        <v>0</v>
      </c>
      <c r="BJ233" s="23" t="s">
        <v>80</v>
      </c>
      <c r="BK233" s="203">
        <f>ROUND(I233*H233,2)</f>
        <v>0</v>
      </c>
      <c r="BL233" s="23" t="s">
        <v>169</v>
      </c>
      <c r="BM233" s="23" t="s">
        <v>811</v>
      </c>
    </row>
    <row r="234" spans="2:65" s="1" customFormat="1" ht="54">
      <c r="B234" s="40"/>
      <c r="C234" s="62"/>
      <c r="D234" s="204" t="s">
        <v>171</v>
      </c>
      <c r="E234" s="62"/>
      <c r="F234" s="205" t="s">
        <v>327</v>
      </c>
      <c r="G234" s="62"/>
      <c r="H234" s="62"/>
      <c r="I234" s="162"/>
      <c r="J234" s="62"/>
      <c r="K234" s="62"/>
      <c r="L234" s="60"/>
      <c r="M234" s="206"/>
      <c r="N234" s="41"/>
      <c r="O234" s="41"/>
      <c r="P234" s="41"/>
      <c r="Q234" s="41"/>
      <c r="R234" s="41"/>
      <c r="S234" s="41"/>
      <c r="T234" s="77"/>
      <c r="AT234" s="23" t="s">
        <v>171</v>
      </c>
      <c r="AU234" s="23" t="s">
        <v>82</v>
      </c>
    </row>
    <row r="235" spans="2:65" s="11" customFormat="1">
      <c r="B235" s="207"/>
      <c r="C235" s="208"/>
      <c r="D235" s="204" t="s">
        <v>173</v>
      </c>
      <c r="E235" s="209" t="s">
        <v>21</v>
      </c>
      <c r="F235" s="210" t="s">
        <v>772</v>
      </c>
      <c r="G235" s="208"/>
      <c r="H235" s="211" t="s">
        <v>21</v>
      </c>
      <c r="I235" s="212"/>
      <c r="J235" s="208"/>
      <c r="K235" s="208"/>
      <c r="L235" s="213"/>
      <c r="M235" s="214"/>
      <c r="N235" s="215"/>
      <c r="O235" s="215"/>
      <c r="P235" s="215"/>
      <c r="Q235" s="215"/>
      <c r="R235" s="215"/>
      <c r="S235" s="215"/>
      <c r="T235" s="216"/>
      <c r="AT235" s="217" t="s">
        <v>173</v>
      </c>
      <c r="AU235" s="217" t="s">
        <v>82</v>
      </c>
      <c r="AV235" s="11" t="s">
        <v>80</v>
      </c>
      <c r="AW235" s="11" t="s">
        <v>36</v>
      </c>
      <c r="AX235" s="11" t="s">
        <v>72</v>
      </c>
      <c r="AY235" s="217" t="s">
        <v>162</v>
      </c>
    </row>
    <row r="236" spans="2:65" s="11" customFormat="1">
      <c r="B236" s="207"/>
      <c r="C236" s="208"/>
      <c r="D236" s="204" t="s">
        <v>173</v>
      </c>
      <c r="E236" s="209" t="s">
        <v>21</v>
      </c>
      <c r="F236" s="210" t="s">
        <v>328</v>
      </c>
      <c r="G236" s="208"/>
      <c r="H236" s="211" t="s">
        <v>21</v>
      </c>
      <c r="I236" s="212"/>
      <c r="J236" s="208"/>
      <c r="K236" s="208"/>
      <c r="L236" s="213"/>
      <c r="M236" s="214"/>
      <c r="N236" s="215"/>
      <c r="O236" s="215"/>
      <c r="P236" s="215"/>
      <c r="Q236" s="215"/>
      <c r="R236" s="215"/>
      <c r="S236" s="215"/>
      <c r="T236" s="216"/>
      <c r="AT236" s="217" t="s">
        <v>173</v>
      </c>
      <c r="AU236" s="217" t="s">
        <v>82</v>
      </c>
      <c r="AV236" s="11" t="s">
        <v>80</v>
      </c>
      <c r="AW236" s="11" t="s">
        <v>36</v>
      </c>
      <c r="AX236" s="11" t="s">
        <v>72</v>
      </c>
      <c r="AY236" s="217" t="s">
        <v>162</v>
      </c>
    </row>
    <row r="237" spans="2:65" s="11" customFormat="1">
      <c r="B237" s="207"/>
      <c r="C237" s="208"/>
      <c r="D237" s="204" t="s">
        <v>173</v>
      </c>
      <c r="E237" s="209" t="s">
        <v>21</v>
      </c>
      <c r="F237" s="210" t="s">
        <v>210</v>
      </c>
      <c r="G237" s="208"/>
      <c r="H237" s="211" t="s">
        <v>21</v>
      </c>
      <c r="I237" s="212"/>
      <c r="J237" s="208"/>
      <c r="K237" s="208"/>
      <c r="L237" s="213"/>
      <c r="M237" s="214"/>
      <c r="N237" s="215"/>
      <c r="O237" s="215"/>
      <c r="P237" s="215"/>
      <c r="Q237" s="215"/>
      <c r="R237" s="215"/>
      <c r="S237" s="215"/>
      <c r="T237" s="216"/>
      <c r="AT237" s="217" t="s">
        <v>173</v>
      </c>
      <c r="AU237" s="217" t="s">
        <v>82</v>
      </c>
      <c r="AV237" s="11" t="s">
        <v>80</v>
      </c>
      <c r="AW237" s="11" t="s">
        <v>36</v>
      </c>
      <c r="AX237" s="11" t="s">
        <v>72</v>
      </c>
      <c r="AY237" s="217" t="s">
        <v>162</v>
      </c>
    </row>
    <row r="238" spans="2:65" s="12" customFormat="1">
      <c r="B238" s="218"/>
      <c r="C238" s="219"/>
      <c r="D238" s="204" t="s">
        <v>173</v>
      </c>
      <c r="E238" s="220" t="s">
        <v>21</v>
      </c>
      <c r="F238" s="221" t="s">
        <v>806</v>
      </c>
      <c r="G238" s="219"/>
      <c r="H238" s="222">
        <v>76.5</v>
      </c>
      <c r="I238" s="223"/>
      <c r="J238" s="219"/>
      <c r="K238" s="219"/>
      <c r="L238" s="224"/>
      <c r="M238" s="225"/>
      <c r="N238" s="226"/>
      <c r="O238" s="226"/>
      <c r="P238" s="226"/>
      <c r="Q238" s="226"/>
      <c r="R238" s="226"/>
      <c r="S238" s="226"/>
      <c r="T238" s="227"/>
      <c r="AT238" s="228" t="s">
        <v>173</v>
      </c>
      <c r="AU238" s="228" t="s">
        <v>82</v>
      </c>
      <c r="AV238" s="12" t="s">
        <v>82</v>
      </c>
      <c r="AW238" s="12" t="s">
        <v>36</v>
      </c>
      <c r="AX238" s="12" t="s">
        <v>72</v>
      </c>
      <c r="AY238" s="228" t="s">
        <v>162</v>
      </c>
    </row>
    <row r="239" spans="2:65" s="11" customFormat="1">
      <c r="B239" s="207"/>
      <c r="C239" s="208"/>
      <c r="D239" s="204" t="s">
        <v>173</v>
      </c>
      <c r="E239" s="209" t="s">
        <v>21</v>
      </c>
      <c r="F239" s="210" t="s">
        <v>212</v>
      </c>
      <c r="G239" s="208"/>
      <c r="H239" s="211" t="s">
        <v>21</v>
      </c>
      <c r="I239" s="212"/>
      <c r="J239" s="208"/>
      <c r="K239" s="208"/>
      <c r="L239" s="213"/>
      <c r="M239" s="214"/>
      <c r="N239" s="215"/>
      <c r="O239" s="215"/>
      <c r="P239" s="215"/>
      <c r="Q239" s="215"/>
      <c r="R239" s="215"/>
      <c r="S239" s="215"/>
      <c r="T239" s="216"/>
      <c r="AT239" s="217" t="s">
        <v>173</v>
      </c>
      <c r="AU239" s="217" t="s">
        <v>82</v>
      </c>
      <c r="AV239" s="11" t="s">
        <v>80</v>
      </c>
      <c r="AW239" s="11" t="s">
        <v>36</v>
      </c>
      <c r="AX239" s="11" t="s">
        <v>72</v>
      </c>
      <c r="AY239" s="217" t="s">
        <v>162</v>
      </c>
    </row>
    <row r="240" spans="2:65" s="12" customFormat="1">
      <c r="B240" s="218"/>
      <c r="C240" s="219"/>
      <c r="D240" s="204" t="s">
        <v>173</v>
      </c>
      <c r="E240" s="220" t="s">
        <v>21</v>
      </c>
      <c r="F240" s="221" t="s">
        <v>806</v>
      </c>
      <c r="G240" s="219"/>
      <c r="H240" s="222">
        <v>76.5</v>
      </c>
      <c r="I240" s="223"/>
      <c r="J240" s="219"/>
      <c r="K240" s="219"/>
      <c r="L240" s="224"/>
      <c r="M240" s="225"/>
      <c r="N240" s="226"/>
      <c r="O240" s="226"/>
      <c r="P240" s="226"/>
      <c r="Q240" s="226"/>
      <c r="R240" s="226"/>
      <c r="S240" s="226"/>
      <c r="T240" s="227"/>
      <c r="AT240" s="228" t="s">
        <v>173</v>
      </c>
      <c r="AU240" s="228" t="s">
        <v>82</v>
      </c>
      <c r="AV240" s="12" t="s">
        <v>82</v>
      </c>
      <c r="AW240" s="12" t="s">
        <v>36</v>
      </c>
      <c r="AX240" s="12" t="s">
        <v>72</v>
      </c>
      <c r="AY240" s="228" t="s">
        <v>162</v>
      </c>
    </row>
    <row r="241" spans="2:65" s="13" customFormat="1">
      <c r="B241" s="229"/>
      <c r="C241" s="230"/>
      <c r="D241" s="231" t="s">
        <v>173</v>
      </c>
      <c r="E241" s="232" t="s">
        <v>21</v>
      </c>
      <c r="F241" s="233" t="s">
        <v>177</v>
      </c>
      <c r="G241" s="230"/>
      <c r="H241" s="234">
        <v>153</v>
      </c>
      <c r="I241" s="235"/>
      <c r="J241" s="230"/>
      <c r="K241" s="230"/>
      <c r="L241" s="236"/>
      <c r="M241" s="237"/>
      <c r="N241" s="238"/>
      <c r="O241" s="238"/>
      <c r="P241" s="238"/>
      <c r="Q241" s="238"/>
      <c r="R241" s="238"/>
      <c r="S241" s="238"/>
      <c r="T241" s="239"/>
      <c r="AT241" s="240" t="s">
        <v>173</v>
      </c>
      <c r="AU241" s="240" t="s">
        <v>82</v>
      </c>
      <c r="AV241" s="13" t="s">
        <v>169</v>
      </c>
      <c r="AW241" s="13" t="s">
        <v>36</v>
      </c>
      <c r="AX241" s="13" t="s">
        <v>80</v>
      </c>
      <c r="AY241" s="240" t="s">
        <v>162</v>
      </c>
    </row>
    <row r="242" spans="2:65" s="1" customFormat="1" ht="28.9" customHeight="1">
      <c r="B242" s="40"/>
      <c r="C242" s="192" t="s">
        <v>330</v>
      </c>
      <c r="D242" s="192" t="s">
        <v>164</v>
      </c>
      <c r="E242" s="193" t="s">
        <v>331</v>
      </c>
      <c r="F242" s="194" t="s">
        <v>332</v>
      </c>
      <c r="G242" s="195" t="s">
        <v>167</v>
      </c>
      <c r="H242" s="196">
        <v>76.5</v>
      </c>
      <c r="I242" s="197"/>
      <c r="J242" s="198">
        <f>ROUND(I242*H242,2)</f>
        <v>0</v>
      </c>
      <c r="K242" s="194" t="s">
        <v>168</v>
      </c>
      <c r="L242" s="60"/>
      <c r="M242" s="199" t="s">
        <v>21</v>
      </c>
      <c r="N242" s="200" t="s">
        <v>43</v>
      </c>
      <c r="O242" s="41"/>
      <c r="P242" s="201">
        <f>O242*H242</f>
        <v>0</v>
      </c>
      <c r="Q242" s="201">
        <v>0</v>
      </c>
      <c r="R242" s="201">
        <f>Q242*H242</f>
        <v>0</v>
      </c>
      <c r="S242" s="201">
        <v>0</v>
      </c>
      <c r="T242" s="202">
        <f>S242*H242</f>
        <v>0</v>
      </c>
      <c r="AR242" s="23" t="s">
        <v>169</v>
      </c>
      <c r="AT242" s="23" t="s">
        <v>164</v>
      </c>
      <c r="AU242" s="23" t="s">
        <v>82</v>
      </c>
      <c r="AY242" s="23" t="s">
        <v>162</v>
      </c>
      <c r="BE242" s="203">
        <f>IF(N242="základní",J242,0)</f>
        <v>0</v>
      </c>
      <c r="BF242" s="203">
        <f>IF(N242="snížená",J242,0)</f>
        <v>0</v>
      </c>
      <c r="BG242" s="203">
        <f>IF(N242="zákl. přenesená",J242,0)</f>
        <v>0</v>
      </c>
      <c r="BH242" s="203">
        <f>IF(N242="sníž. přenesená",J242,0)</f>
        <v>0</v>
      </c>
      <c r="BI242" s="203">
        <f>IF(N242="nulová",J242,0)</f>
        <v>0</v>
      </c>
      <c r="BJ242" s="23" t="s">
        <v>80</v>
      </c>
      <c r="BK242" s="203">
        <f>ROUND(I242*H242,2)</f>
        <v>0</v>
      </c>
      <c r="BL242" s="23" t="s">
        <v>169</v>
      </c>
      <c r="BM242" s="23" t="s">
        <v>812</v>
      </c>
    </row>
    <row r="243" spans="2:65" s="1" customFormat="1" ht="175.5">
      <c r="B243" s="40"/>
      <c r="C243" s="62"/>
      <c r="D243" s="204" t="s">
        <v>171</v>
      </c>
      <c r="E243" s="62"/>
      <c r="F243" s="205" t="s">
        <v>334</v>
      </c>
      <c r="G243" s="62"/>
      <c r="H243" s="62"/>
      <c r="I243" s="162"/>
      <c r="J243" s="62"/>
      <c r="K243" s="62"/>
      <c r="L243" s="60"/>
      <c r="M243" s="206"/>
      <c r="N243" s="41"/>
      <c r="O243" s="41"/>
      <c r="P243" s="41"/>
      <c r="Q243" s="41"/>
      <c r="R243" s="41"/>
      <c r="S243" s="41"/>
      <c r="T243" s="77"/>
      <c r="AT243" s="23" t="s">
        <v>171</v>
      </c>
      <c r="AU243" s="23" t="s">
        <v>82</v>
      </c>
    </row>
    <row r="244" spans="2:65" s="11" customFormat="1">
      <c r="B244" s="207"/>
      <c r="C244" s="208"/>
      <c r="D244" s="204" t="s">
        <v>173</v>
      </c>
      <c r="E244" s="209" t="s">
        <v>21</v>
      </c>
      <c r="F244" s="210" t="s">
        <v>772</v>
      </c>
      <c r="G244" s="208"/>
      <c r="H244" s="211" t="s">
        <v>21</v>
      </c>
      <c r="I244" s="212"/>
      <c r="J244" s="208"/>
      <c r="K244" s="208"/>
      <c r="L244" s="213"/>
      <c r="M244" s="214"/>
      <c r="N244" s="215"/>
      <c r="O244" s="215"/>
      <c r="P244" s="215"/>
      <c r="Q244" s="215"/>
      <c r="R244" s="215"/>
      <c r="S244" s="215"/>
      <c r="T244" s="216"/>
      <c r="AT244" s="217" t="s">
        <v>173</v>
      </c>
      <c r="AU244" s="217" t="s">
        <v>82</v>
      </c>
      <c r="AV244" s="11" t="s">
        <v>80</v>
      </c>
      <c r="AW244" s="11" t="s">
        <v>36</v>
      </c>
      <c r="AX244" s="11" t="s">
        <v>72</v>
      </c>
      <c r="AY244" s="217" t="s">
        <v>162</v>
      </c>
    </row>
    <row r="245" spans="2:65" s="11" customFormat="1">
      <c r="B245" s="207"/>
      <c r="C245" s="208"/>
      <c r="D245" s="204" t="s">
        <v>173</v>
      </c>
      <c r="E245" s="209" t="s">
        <v>21</v>
      </c>
      <c r="F245" s="210" t="s">
        <v>335</v>
      </c>
      <c r="G245" s="208"/>
      <c r="H245" s="211" t="s">
        <v>21</v>
      </c>
      <c r="I245" s="212"/>
      <c r="J245" s="208"/>
      <c r="K245" s="208"/>
      <c r="L245" s="213"/>
      <c r="M245" s="214"/>
      <c r="N245" s="215"/>
      <c r="O245" s="215"/>
      <c r="P245" s="215"/>
      <c r="Q245" s="215"/>
      <c r="R245" s="215"/>
      <c r="S245" s="215"/>
      <c r="T245" s="216"/>
      <c r="AT245" s="217" t="s">
        <v>173</v>
      </c>
      <c r="AU245" s="217" t="s">
        <v>82</v>
      </c>
      <c r="AV245" s="11" t="s">
        <v>80</v>
      </c>
      <c r="AW245" s="11" t="s">
        <v>36</v>
      </c>
      <c r="AX245" s="11" t="s">
        <v>72</v>
      </c>
      <c r="AY245" s="217" t="s">
        <v>162</v>
      </c>
    </row>
    <row r="246" spans="2:65" s="12" customFormat="1">
      <c r="B246" s="218"/>
      <c r="C246" s="219"/>
      <c r="D246" s="204" t="s">
        <v>173</v>
      </c>
      <c r="E246" s="220" t="s">
        <v>21</v>
      </c>
      <c r="F246" s="221" t="s">
        <v>806</v>
      </c>
      <c r="G246" s="219"/>
      <c r="H246" s="222">
        <v>76.5</v>
      </c>
      <c r="I246" s="223"/>
      <c r="J246" s="219"/>
      <c r="K246" s="219"/>
      <c r="L246" s="224"/>
      <c r="M246" s="225"/>
      <c r="N246" s="226"/>
      <c r="O246" s="226"/>
      <c r="P246" s="226"/>
      <c r="Q246" s="226"/>
      <c r="R246" s="226"/>
      <c r="S246" s="226"/>
      <c r="T246" s="227"/>
      <c r="AT246" s="228" t="s">
        <v>173</v>
      </c>
      <c r="AU246" s="228" t="s">
        <v>82</v>
      </c>
      <c r="AV246" s="12" t="s">
        <v>82</v>
      </c>
      <c r="AW246" s="12" t="s">
        <v>36</v>
      </c>
      <c r="AX246" s="12" t="s">
        <v>72</v>
      </c>
      <c r="AY246" s="228" t="s">
        <v>162</v>
      </c>
    </row>
    <row r="247" spans="2:65" s="13" customFormat="1">
      <c r="B247" s="229"/>
      <c r="C247" s="230"/>
      <c r="D247" s="231" t="s">
        <v>173</v>
      </c>
      <c r="E247" s="232" t="s">
        <v>21</v>
      </c>
      <c r="F247" s="233" t="s">
        <v>177</v>
      </c>
      <c r="G247" s="230"/>
      <c r="H247" s="234">
        <v>76.5</v>
      </c>
      <c r="I247" s="235"/>
      <c r="J247" s="230"/>
      <c r="K247" s="230"/>
      <c r="L247" s="236"/>
      <c r="M247" s="237"/>
      <c r="N247" s="238"/>
      <c r="O247" s="238"/>
      <c r="P247" s="238"/>
      <c r="Q247" s="238"/>
      <c r="R247" s="238"/>
      <c r="S247" s="238"/>
      <c r="T247" s="239"/>
      <c r="AT247" s="240" t="s">
        <v>173</v>
      </c>
      <c r="AU247" s="240" t="s">
        <v>82</v>
      </c>
      <c r="AV247" s="13" t="s">
        <v>169</v>
      </c>
      <c r="AW247" s="13" t="s">
        <v>36</v>
      </c>
      <c r="AX247" s="13" t="s">
        <v>80</v>
      </c>
      <c r="AY247" s="240" t="s">
        <v>162</v>
      </c>
    </row>
    <row r="248" spans="2:65" s="1" customFormat="1" ht="28.9" customHeight="1">
      <c r="B248" s="40"/>
      <c r="C248" s="192" t="s">
        <v>336</v>
      </c>
      <c r="D248" s="192" t="s">
        <v>164</v>
      </c>
      <c r="E248" s="193" t="s">
        <v>337</v>
      </c>
      <c r="F248" s="194" t="s">
        <v>338</v>
      </c>
      <c r="G248" s="195" t="s">
        <v>167</v>
      </c>
      <c r="H248" s="196">
        <v>416</v>
      </c>
      <c r="I248" s="197"/>
      <c r="J248" s="198">
        <f>ROUND(I248*H248,2)</f>
        <v>0</v>
      </c>
      <c r="K248" s="194" t="s">
        <v>168</v>
      </c>
      <c r="L248" s="60"/>
      <c r="M248" s="199" t="s">
        <v>21</v>
      </c>
      <c r="N248" s="200" t="s">
        <v>43</v>
      </c>
      <c r="O248" s="41"/>
      <c r="P248" s="201">
        <f>O248*H248</f>
        <v>0</v>
      </c>
      <c r="Q248" s="201">
        <v>0</v>
      </c>
      <c r="R248" s="201">
        <f>Q248*H248</f>
        <v>0</v>
      </c>
      <c r="S248" s="201">
        <v>0</v>
      </c>
      <c r="T248" s="202">
        <f>S248*H248</f>
        <v>0</v>
      </c>
      <c r="AR248" s="23" t="s">
        <v>169</v>
      </c>
      <c r="AT248" s="23" t="s">
        <v>164</v>
      </c>
      <c r="AU248" s="23" t="s">
        <v>82</v>
      </c>
      <c r="AY248" s="23" t="s">
        <v>162</v>
      </c>
      <c r="BE248" s="203">
        <f>IF(N248="základní",J248,0)</f>
        <v>0</v>
      </c>
      <c r="BF248" s="203">
        <f>IF(N248="snížená",J248,0)</f>
        <v>0</v>
      </c>
      <c r="BG248" s="203">
        <f>IF(N248="zákl. přenesená",J248,0)</f>
        <v>0</v>
      </c>
      <c r="BH248" s="203">
        <f>IF(N248="sníž. přenesená",J248,0)</f>
        <v>0</v>
      </c>
      <c r="BI248" s="203">
        <f>IF(N248="nulová",J248,0)</f>
        <v>0</v>
      </c>
      <c r="BJ248" s="23" t="s">
        <v>80</v>
      </c>
      <c r="BK248" s="203">
        <f>ROUND(I248*H248,2)</f>
        <v>0</v>
      </c>
      <c r="BL248" s="23" t="s">
        <v>169</v>
      </c>
      <c r="BM248" s="23" t="s">
        <v>813</v>
      </c>
    </row>
    <row r="249" spans="2:65" s="1" customFormat="1" ht="175.5">
      <c r="B249" s="40"/>
      <c r="C249" s="62"/>
      <c r="D249" s="204" t="s">
        <v>171</v>
      </c>
      <c r="E249" s="62"/>
      <c r="F249" s="205" t="s">
        <v>334</v>
      </c>
      <c r="G249" s="62"/>
      <c r="H249" s="62"/>
      <c r="I249" s="162"/>
      <c r="J249" s="62"/>
      <c r="K249" s="62"/>
      <c r="L249" s="60"/>
      <c r="M249" s="206"/>
      <c r="N249" s="41"/>
      <c r="O249" s="41"/>
      <c r="P249" s="41"/>
      <c r="Q249" s="41"/>
      <c r="R249" s="41"/>
      <c r="S249" s="41"/>
      <c r="T249" s="77"/>
      <c r="AT249" s="23" t="s">
        <v>171</v>
      </c>
      <c r="AU249" s="23" t="s">
        <v>82</v>
      </c>
    </row>
    <row r="250" spans="2:65" s="11" customFormat="1">
      <c r="B250" s="207"/>
      <c r="C250" s="208"/>
      <c r="D250" s="204" t="s">
        <v>173</v>
      </c>
      <c r="E250" s="209" t="s">
        <v>21</v>
      </c>
      <c r="F250" s="210" t="s">
        <v>772</v>
      </c>
      <c r="G250" s="208"/>
      <c r="H250" s="211" t="s">
        <v>21</v>
      </c>
      <c r="I250" s="212"/>
      <c r="J250" s="208"/>
      <c r="K250" s="208"/>
      <c r="L250" s="213"/>
      <c r="M250" s="214"/>
      <c r="N250" s="215"/>
      <c r="O250" s="215"/>
      <c r="P250" s="215"/>
      <c r="Q250" s="215"/>
      <c r="R250" s="215"/>
      <c r="S250" s="215"/>
      <c r="T250" s="216"/>
      <c r="AT250" s="217" t="s">
        <v>173</v>
      </c>
      <c r="AU250" s="217" t="s">
        <v>82</v>
      </c>
      <c r="AV250" s="11" t="s">
        <v>80</v>
      </c>
      <c r="AW250" s="11" t="s">
        <v>36</v>
      </c>
      <c r="AX250" s="11" t="s">
        <v>72</v>
      </c>
      <c r="AY250" s="217" t="s">
        <v>162</v>
      </c>
    </row>
    <row r="251" spans="2:65" s="11" customFormat="1">
      <c r="B251" s="207"/>
      <c r="C251" s="208"/>
      <c r="D251" s="204" t="s">
        <v>173</v>
      </c>
      <c r="E251" s="209" t="s">
        <v>21</v>
      </c>
      <c r="F251" s="210" t="s">
        <v>340</v>
      </c>
      <c r="G251" s="208"/>
      <c r="H251" s="211" t="s">
        <v>21</v>
      </c>
      <c r="I251" s="212"/>
      <c r="J251" s="208"/>
      <c r="K251" s="208"/>
      <c r="L251" s="213"/>
      <c r="M251" s="214"/>
      <c r="N251" s="215"/>
      <c r="O251" s="215"/>
      <c r="P251" s="215"/>
      <c r="Q251" s="215"/>
      <c r="R251" s="215"/>
      <c r="S251" s="215"/>
      <c r="T251" s="216"/>
      <c r="AT251" s="217" t="s">
        <v>173</v>
      </c>
      <c r="AU251" s="217" t="s">
        <v>82</v>
      </c>
      <c r="AV251" s="11" t="s">
        <v>80</v>
      </c>
      <c r="AW251" s="11" t="s">
        <v>36</v>
      </c>
      <c r="AX251" s="11" t="s">
        <v>72</v>
      </c>
      <c r="AY251" s="217" t="s">
        <v>162</v>
      </c>
    </row>
    <row r="252" spans="2:65" s="12" customFormat="1">
      <c r="B252" s="218"/>
      <c r="C252" s="219"/>
      <c r="D252" s="204" t="s">
        <v>173</v>
      </c>
      <c r="E252" s="220" t="s">
        <v>21</v>
      </c>
      <c r="F252" s="221" t="s">
        <v>385</v>
      </c>
      <c r="G252" s="219"/>
      <c r="H252" s="222">
        <v>98</v>
      </c>
      <c r="I252" s="223"/>
      <c r="J252" s="219"/>
      <c r="K252" s="219"/>
      <c r="L252" s="224"/>
      <c r="M252" s="225"/>
      <c r="N252" s="226"/>
      <c r="O252" s="226"/>
      <c r="P252" s="226"/>
      <c r="Q252" s="226"/>
      <c r="R252" s="226"/>
      <c r="S252" s="226"/>
      <c r="T252" s="227"/>
      <c r="AT252" s="228" t="s">
        <v>173</v>
      </c>
      <c r="AU252" s="228" t="s">
        <v>82</v>
      </c>
      <c r="AV252" s="12" t="s">
        <v>82</v>
      </c>
      <c r="AW252" s="12" t="s">
        <v>36</v>
      </c>
      <c r="AX252" s="12" t="s">
        <v>72</v>
      </c>
      <c r="AY252" s="228" t="s">
        <v>162</v>
      </c>
    </row>
    <row r="253" spans="2:65" s="11" customFormat="1">
      <c r="B253" s="207"/>
      <c r="C253" s="208"/>
      <c r="D253" s="204" t="s">
        <v>173</v>
      </c>
      <c r="E253" s="209" t="s">
        <v>21</v>
      </c>
      <c r="F253" s="210" t="s">
        <v>341</v>
      </c>
      <c r="G253" s="208"/>
      <c r="H253" s="211" t="s">
        <v>21</v>
      </c>
      <c r="I253" s="212"/>
      <c r="J253" s="208"/>
      <c r="K253" s="208"/>
      <c r="L253" s="213"/>
      <c r="M253" s="214"/>
      <c r="N253" s="215"/>
      <c r="O253" s="215"/>
      <c r="P253" s="215"/>
      <c r="Q253" s="215"/>
      <c r="R253" s="215"/>
      <c r="S253" s="215"/>
      <c r="T253" s="216"/>
      <c r="AT253" s="217" t="s">
        <v>173</v>
      </c>
      <c r="AU253" s="217" t="s">
        <v>82</v>
      </c>
      <c r="AV253" s="11" t="s">
        <v>80</v>
      </c>
      <c r="AW253" s="11" t="s">
        <v>36</v>
      </c>
      <c r="AX253" s="11" t="s">
        <v>72</v>
      </c>
      <c r="AY253" s="217" t="s">
        <v>162</v>
      </c>
    </row>
    <row r="254" spans="2:65" s="12" customFormat="1">
      <c r="B254" s="218"/>
      <c r="C254" s="219"/>
      <c r="D254" s="204" t="s">
        <v>173</v>
      </c>
      <c r="E254" s="220" t="s">
        <v>21</v>
      </c>
      <c r="F254" s="221" t="s">
        <v>814</v>
      </c>
      <c r="G254" s="219"/>
      <c r="H254" s="222">
        <v>318</v>
      </c>
      <c r="I254" s="223"/>
      <c r="J254" s="219"/>
      <c r="K254" s="219"/>
      <c r="L254" s="224"/>
      <c r="M254" s="225"/>
      <c r="N254" s="226"/>
      <c r="O254" s="226"/>
      <c r="P254" s="226"/>
      <c r="Q254" s="226"/>
      <c r="R254" s="226"/>
      <c r="S254" s="226"/>
      <c r="T254" s="227"/>
      <c r="AT254" s="228" t="s">
        <v>173</v>
      </c>
      <c r="AU254" s="228" t="s">
        <v>82</v>
      </c>
      <c r="AV254" s="12" t="s">
        <v>82</v>
      </c>
      <c r="AW254" s="12" t="s">
        <v>36</v>
      </c>
      <c r="AX254" s="12" t="s">
        <v>72</v>
      </c>
      <c r="AY254" s="228" t="s">
        <v>162</v>
      </c>
    </row>
    <row r="255" spans="2:65" s="13" customFormat="1">
      <c r="B255" s="229"/>
      <c r="C255" s="230"/>
      <c r="D255" s="231" t="s">
        <v>173</v>
      </c>
      <c r="E255" s="232" t="s">
        <v>21</v>
      </c>
      <c r="F255" s="233" t="s">
        <v>177</v>
      </c>
      <c r="G255" s="230"/>
      <c r="H255" s="234">
        <v>416</v>
      </c>
      <c r="I255" s="235"/>
      <c r="J255" s="230"/>
      <c r="K255" s="230"/>
      <c r="L255" s="236"/>
      <c r="M255" s="237"/>
      <c r="N255" s="238"/>
      <c r="O255" s="238"/>
      <c r="P255" s="238"/>
      <c r="Q255" s="238"/>
      <c r="R255" s="238"/>
      <c r="S255" s="238"/>
      <c r="T255" s="239"/>
      <c r="AT255" s="240" t="s">
        <v>173</v>
      </c>
      <c r="AU255" s="240" t="s">
        <v>82</v>
      </c>
      <c r="AV255" s="13" t="s">
        <v>169</v>
      </c>
      <c r="AW255" s="13" t="s">
        <v>36</v>
      </c>
      <c r="AX255" s="13" t="s">
        <v>80</v>
      </c>
      <c r="AY255" s="240" t="s">
        <v>162</v>
      </c>
    </row>
    <row r="256" spans="2:65" s="1" customFormat="1" ht="28.9" customHeight="1">
      <c r="B256" s="40"/>
      <c r="C256" s="192" t="s">
        <v>343</v>
      </c>
      <c r="D256" s="192" t="s">
        <v>164</v>
      </c>
      <c r="E256" s="193" t="s">
        <v>344</v>
      </c>
      <c r="F256" s="194" t="s">
        <v>345</v>
      </c>
      <c r="G256" s="195" t="s">
        <v>167</v>
      </c>
      <c r="H256" s="196">
        <v>42</v>
      </c>
      <c r="I256" s="197"/>
      <c r="J256" s="198">
        <f>ROUND(I256*H256,2)</f>
        <v>0</v>
      </c>
      <c r="K256" s="194" t="s">
        <v>168</v>
      </c>
      <c r="L256" s="60"/>
      <c r="M256" s="199" t="s">
        <v>21</v>
      </c>
      <c r="N256" s="200" t="s">
        <v>43</v>
      </c>
      <c r="O256" s="41"/>
      <c r="P256" s="201">
        <f>O256*H256</f>
        <v>0</v>
      </c>
      <c r="Q256" s="201">
        <v>0</v>
      </c>
      <c r="R256" s="201">
        <f>Q256*H256</f>
        <v>0</v>
      </c>
      <c r="S256" s="201">
        <v>0</v>
      </c>
      <c r="T256" s="202">
        <f>S256*H256</f>
        <v>0</v>
      </c>
      <c r="AR256" s="23" t="s">
        <v>169</v>
      </c>
      <c r="AT256" s="23" t="s">
        <v>164</v>
      </c>
      <c r="AU256" s="23" t="s">
        <v>82</v>
      </c>
      <c r="AY256" s="23" t="s">
        <v>162</v>
      </c>
      <c r="BE256" s="203">
        <f>IF(N256="základní",J256,0)</f>
        <v>0</v>
      </c>
      <c r="BF256" s="203">
        <f>IF(N256="snížená",J256,0)</f>
        <v>0</v>
      </c>
      <c r="BG256" s="203">
        <f>IF(N256="zákl. přenesená",J256,0)</f>
        <v>0</v>
      </c>
      <c r="BH256" s="203">
        <f>IF(N256="sníž. přenesená",J256,0)</f>
        <v>0</v>
      </c>
      <c r="BI256" s="203">
        <f>IF(N256="nulová",J256,0)</f>
        <v>0</v>
      </c>
      <c r="BJ256" s="23" t="s">
        <v>80</v>
      </c>
      <c r="BK256" s="203">
        <f>ROUND(I256*H256,2)</f>
        <v>0</v>
      </c>
      <c r="BL256" s="23" t="s">
        <v>169</v>
      </c>
      <c r="BM256" s="23" t="s">
        <v>815</v>
      </c>
    </row>
    <row r="257" spans="2:65" s="1" customFormat="1" ht="175.5">
      <c r="B257" s="40"/>
      <c r="C257" s="62"/>
      <c r="D257" s="204" t="s">
        <v>171</v>
      </c>
      <c r="E257" s="62"/>
      <c r="F257" s="205" t="s">
        <v>334</v>
      </c>
      <c r="G257" s="62"/>
      <c r="H257" s="62"/>
      <c r="I257" s="162"/>
      <c r="J257" s="62"/>
      <c r="K257" s="62"/>
      <c r="L257" s="60"/>
      <c r="M257" s="206"/>
      <c r="N257" s="41"/>
      <c r="O257" s="41"/>
      <c r="P257" s="41"/>
      <c r="Q257" s="41"/>
      <c r="R257" s="41"/>
      <c r="S257" s="41"/>
      <c r="T257" s="77"/>
      <c r="AT257" s="23" t="s">
        <v>171</v>
      </c>
      <c r="AU257" s="23" t="s">
        <v>82</v>
      </c>
    </row>
    <row r="258" spans="2:65" s="11" customFormat="1">
      <c r="B258" s="207"/>
      <c r="C258" s="208"/>
      <c r="D258" s="204" t="s">
        <v>173</v>
      </c>
      <c r="E258" s="209" t="s">
        <v>21</v>
      </c>
      <c r="F258" s="210" t="s">
        <v>772</v>
      </c>
      <c r="G258" s="208"/>
      <c r="H258" s="211" t="s">
        <v>21</v>
      </c>
      <c r="I258" s="212"/>
      <c r="J258" s="208"/>
      <c r="K258" s="208"/>
      <c r="L258" s="213"/>
      <c r="M258" s="214"/>
      <c r="N258" s="215"/>
      <c r="O258" s="215"/>
      <c r="P258" s="215"/>
      <c r="Q258" s="215"/>
      <c r="R258" s="215"/>
      <c r="S258" s="215"/>
      <c r="T258" s="216"/>
      <c r="AT258" s="217" t="s">
        <v>173</v>
      </c>
      <c r="AU258" s="217" t="s">
        <v>82</v>
      </c>
      <c r="AV258" s="11" t="s">
        <v>80</v>
      </c>
      <c r="AW258" s="11" t="s">
        <v>36</v>
      </c>
      <c r="AX258" s="11" t="s">
        <v>72</v>
      </c>
      <c r="AY258" s="217" t="s">
        <v>162</v>
      </c>
    </row>
    <row r="259" spans="2:65" s="11" customFormat="1">
      <c r="B259" s="207"/>
      <c r="C259" s="208"/>
      <c r="D259" s="204" t="s">
        <v>173</v>
      </c>
      <c r="E259" s="209" t="s">
        <v>21</v>
      </c>
      <c r="F259" s="210" t="s">
        <v>347</v>
      </c>
      <c r="G259" s="208"/>
      <c r="H259" s="211" t="s">
        <v>21</v>
      </c>
      <c r="I259" s="212"/>
      <c r="J259" s="208"/>
      <c r="K259" s="208"/>
      <c r="L259" s="213"/>
      <c r="M259" s="214"/>
      <c r="N259" s="215"/>
      <c r="O259" s="215"/>
      <c r="P259" s="215"/>
      <c r="Q259" s="215"/>
      <c r="R259" s="215"/>
      <c r="S259" s="215"/>
      <c r="T259" s="216"/>
      <c r="AT259" s="217" t="s">
        <v>173</v>
      </c>
      <c r="AU259" s="217" t="s">
        <v>82</v>
      </c>
      <c r="AV259" s="11" t="s">
        <v>80</v>
      </c>
      <c r="AW259" s="11" t="s">
        <v>36</v>
      </c>
      <c r="AX259" s="11" t="s">
        <v>72</v>
      </c>
      <c r="AY259" s="217" t="s">
        <v>162</v>
      </c>
    </row>
    <row r="260" spans="2:65" s="12" customFormat="1">
      <c r="B260" s="218"/>
      <c r="C260" s="219"/>
      <c r="D260" s="204" t="s">
        <v>173</v>
      </c>
      <c r="E260" s="220" t="s">
        <v>21</v>
      </c>
      <c r="F260" s="221" t="s">
        <v>804</v>
      </c>
      <c r="G260" s="219"/>
      <c r="H260" s="222">
        <v>42</v>
      </c>
      <c r="I260" s="223"/>
      <c r="J260" s="219"/>
      <c r="K260" s="219"/>
      <c r="L260" s="224"/>
      <c r="M260" s="225"/>
      <c r="N260" s="226"/>
      <c r="O260" s="226"/>
      <c r="P260" s="226"/>
      <c r="Q260" s="226"/>
      <c r="R260" s="226"/>
      <c r="S260" s="226"/>
      <c r="T260" s="227"/>
      <c r="AT260" s="228" t="s">
        <v>173</v>
      </c>
      <c r="AU260" s="228" t="s">
        <v>82</v>
      </c>
      <c r="AV260" s="12" t="s">
        <v>82</v>
      </c>
      <c r="AW260" s="12" t="s">
        <v>36</v>
      </c>
      <c r="AX260" s="12" t="s">
        <v>72</v>
      </c>
      <c r="AY260" s="228" t="s">
        <v>162</v>
      </c>
    </row>
    <row r="261" spans="2:65" s="13" customFormat="1">
      <c r="B261" s="229"/>
      <c r="C261" s="230"/>
      <c r="D261" s="231" t="s">
        <v>173</v>
      </c>
      <c r="E261" s="232" t="s">
        <v>21</v>
      </c>
      <c r="F261" s="233" t="s">
        <v>177</v>
      </c>
      <c r="G261" s="230"/>
      <c r="H261" s="234">
        <v>42</v>
      </c>
      <c r="I261" s="235"/>
      <c r="J261" s="230"/>
      <c r="K261" s="230"/>
      <c r="L261" s="236"/>
      <c r="M261" s="237"/>
      <c r="N261" s="238"/>
      <c r="O261" s="238"/>
      <c r="P261" s="238"/>
      <c r="Q261" s="238"/>
      <c r="R261" s="238"/>
      <c r="S261" s="238"/>
      <c r="T261" s="239"/>
      <c r="AT261" s="240" t="s">
        <v>173</v>
      </c>
      <c r="AU261" s="240" t="s">
        <v>82</v>
      </c>
      <c r="AV261" s="13" t="s">
        <v>169</v>
      </c>
      <c r="AW261" s="13" t="s">
        <v>36</v>
      </c>
      <c r="AX261" s="13" t="s">
        <v>80</v>
      </c>
      <c r="AY261" s="240" t="s">
        <v>162</v>
      </c>
    </row>
    <row r="262" spans="2:65" s="1" customFormat="1" ht="51.6" customHeight="1">
      <c r="B262" s="40"/>
      <c r="C262" s="192" t="s">
        <v>348</v>
      </c>
      <c r="D262" s="192" t="s">
        <v>164</v>
      </c>
      <c r="E262" s="193" t="s">
        <v>349</v>
      </c>
      <c r="F262" s="194" t="s">
        <v>350</v>
      </c>
      <c r="G262" s="195" t="s">
        <v>167</v>
      </c>
      <c r="H262" s="196">
        <v>153</v>
      </c>
      <c r="I262" s="197"/>
      <c r="J262" s="198">
        <f>ROUND(I262*H262,2)</f>
        <v>0</v>
      </c>
      <c r="K262" s="194" t="s">
        <v>168</v>
      </c>
      <c r="L262" s="60"/>
      <c r="M262" s="199" t="s">
        <v>21</v>
      </c>
      <c r="N262" s="200" t="s">
        <v>43</v>
      </c>
      <c r="O262" s="41"/>
      <c r="P262" s="201">
        <f>O262*H262</f>
        <v>0</v>
      </c>
      <c r="Q262" s="201">
        <v>0</v>
      </c>
      <c r="R262" s="201">
        <f>Q262*H262</f>
        <v>0</v>
      </c>
      <c r="S262" s="201">
        <v>0</v>
      </c>
      <c r="T262" s="202">
        <f>S262*H262</f>
        <v>0</v>
      </c>
      <c r="AR262" s="23" t="s">
        <v>169</v>
      </c>
      <c r="AT262" s="23" t="s">
        <v>164</v>
      </c>
      <c r="AU262" s="23" t="s">
        <v>82</v>
      </c>
      <c r="AY262" s="23" t="s">
        <v>162</v>
      </c>
      <c r="BE262" s="203">
        <f>IF(N262="základní",J262,0)</f>
        <v>0</v>
      </c>
      <c r="BF262" s="203">
        <f>IF(N262="snížená",J262,0)</f>
        <v>0</v>
      </c>
      <c r="BG262" s="203">
        <f>IF(N262="zákl. přenesená",J262,0)</f>
        <v>0</v>
      </c>
      <c r="BH262" s="203">
        <f>IF(N262="sníž. přenesená",J262,0)</f>
        <v>0</v>
      </c>
      <c r="BI262" s="203">
        <f>IF(N262="nulová",J262,0)</f>
        <v>0</v>
      </c>
      <c r="BJ262" s="23" t="s">
        <v>80</v>
      </c>
      <c r="BK262" s="203">
        <f>ROUND(I262*H262,2)</f>
        <v>0</v>
      </c>
      <c r="BL262" s="23" t="s">
        <v>169</v>
      </c>
      <c r="BM262" s="23" t="s">
        <v>816</v>
      </c>
    </row>
    <row r="263" spans="2:65" s="1" customFormat="1" ht="409.5">
      <c r="B263" s="40"/>
      <c r="C263" s="62"/>
      <c r="D263" s="204" t="s">
        <v>171</v>
      </c>
      <c r="E263" s="62"/>
      <c r="F263" s="241" t="s">
        <v>352</v>
      </c>
      <c r="G263" s="62"/>
      <c r="H263" s="62"/>
      <c r="I263" s="162"/>
      <c r="J263" s="62"/>
      <c r="K263" s="62"/>
      <c r="L263" s="60"/>
      <c r="M263" s="206"/>
      <c r="N263" s="41"/>
      <c r="O263" s="41"/>
      <c r="P263" s="41"/>
      <c r="Q263" s="41"/>
      <c r="R263" s="41"/>
      <c r="S263" s="41"/>
      <c r="T263" s="77"/>
      <c r="AT263" s="23" t="s">
        <v>171</v>
      </c>
      <c r="AU263" s="23" t="s">
        <v>82</v>
      </c>
    </row>
    <row r="264" spans="2:65" s="11" customFormat="1">
      <c r="B264" s="207"/>
      <c r="C264" s="208"/>
      <c r="D264" s="204" t="s">
        <v>173</v>
      </c>
      <c r="E264" s="209" t="s">
        <v>21</v>
      </c>
      <c r="F264" s="210" t="s">
        <v>772</v>
      </c>
      <c r="G264" s="208"/>
      <c r="H264" s="211" t="s">
        <v>21</v>
      </c>
      <c r="I264" s="212"/>
      <c r="J264" s="208"/>
      <c r="K264" s="208"/>
      <c r="L264" s="213"/>
      <c r="M264" s="214"/>
      <c r="N264" s="215"/>
      <c r="O264" s="215"/>
      <c r="P264" s="215"/>
      <c r="Q264" s="215"/>
      <c r="R264" s="215"/>
      <c r="S264" s="215"/>
      <c r="T264" s="216"/>
      <c r="AT264" s="217" t="s">
        <v>173</v>
      </c>
      <c r="AU264" s="217" t="s">
        <v>82</v>
      </c>
      <c r="AV264" s="11" t="s">
        <v>80</v>
      </c>
      <c r="AW264" s="11" t="s">
        <v>36</v>
      </c>
      <c r="AX264" s="11" t="s">
        <v>72</v>
      </c>
      <c r="AY264" s="217" t="s">
        <v>162</v>
      </c>
    </row>
    <row r="265" spans="2:65" s="11" customFormat="1">
      <c r="B265" s="207"/>
      <c r="C265" s="208"/>
      <c r="D265" s="204" t="s">
        <v>173</v>
      </c>
      <c r="E265" s="209" t="s">
        <v>21</v>
      </c>
      <c r="F265" s="210" t="s">
        <v>353</v>
      </c>
      <c r="G265" s="208"/>
      <c r="H265" s="211" t="s">
        <v>21</v>
      </c>
      <c r="I265" s="212"/>
      <c r="J265" s="208"/>
      <c r="K265" s="208"/>
      <c r="L265" s="213"/>
      <c r="M265" s="214"/>
      <c r="N265" s="215"/>
      <c r="O265" s="215"/>
      <c r="P265" s="215"/>
      <c r="Q265" s="215"/>
      <c r="R265" s="215"/>
      <c r="S265" s="215"/>
      <c r="T265" s="216"/>
      <c r="AT265" s="217" t="s">
        <v>173</v>
      </c>
      <c r="AU265" s="217" t="s">
        <v>82</v>
      </c>
      <c r="AV265" s="11" t="s">
        <v>80</v>
      </c>
      <c r="AW265" s="11" t="s">
        <v>36</v>
      </c>
      <c r="AX265" s="11" t="s">
        <v>72</v>
      </c>
      <c r="AY265" s="217" t="s">
        <v>162</v>
      </c>
    </row>
    <row r="266" spans="2:65" s="11" customFormat="1">
      <c r="B266" s="207"/>
      <c r="C266" s="208"/>
      <c r="D266" s="204" t="s">
        <v>173</v>
      </c>
      <c r="E266" s="209" t="s">
        <v>21</v>
      </c>
      <c r="F266" s="210" t="s">
        <v>210</v>
      </c>
      <c r="G266" s="208"/>
      <c r="H266" s="211" t="s">
        <v>21</v>
      </c>
      <c r="I266" s="212"/>
      <c r="J266" s="208"/>
      <c r="K266" s="208"/>
      <c r="L266" s="213"/>
      <c r="M266" s="214"/>
      <c r="N266" s="215"/>
      <c r="O266" s="215"/>
      <c r="P266" s="215"/>
      <c r="Q266" s="215"/>
      <c r="R266" s="215"/>
      <c r="S266" s="215"/>
      <c r="T266" s="216"/>
      <c r="AT266" s="217" t="s">
        <v>173</v>
      </c>
      <c r="AU266" s="217" t="s">
        <v>82</v>
      </c>
      <c r="AV266" s="11" t="s">
        <v>80</v>
      </c>
      <c r="AW266" s="11" t="s">
        <v>36</v>
      </c>
      <c r="AX266" s="11" t="s">
        <v>72</v>
      </c>
      <c r="AY266" s="217" t="s">
        <v>162</v>
      </c>
    </row>
    <row r="267" spans="2:65" s="12" customFormat="1">
      <c r="B267" s="218"/>
      <c r="C267" s="219"/>
      <c r="D267" s="204" t="s">
        <v>173</v>
      </c>
      <c r="E267" s="220" t="s">
        <v>21</v>
      </c>
      <c r="F267" s="221" t="s">
        <v>778</v>
      </c>
      <c r="G267" s="219"/>
      <c r="H267" s="222">
        <v>76.5</v>
      </c>
      <c r="I267" s="223"/>
      <c r="J267" s="219"/>
      <c r="K267" s="219"/>
      <c r="L267" s="224"/>
      <c r="M267" s="225"/>
      <c r="N267" s="226"/>
      <c r="O267" s="226"/>
      <c r="P267" s="226"/>
      <c r="Q267" s="226"/>
      <c r="R267" s="226"/>
      <c r="S267" s="226"/>
      <c r="T267" s="227"/>
      <c r="AT267" s="228" t="s">
        <v>173</v>
      </c>
      <c r="AU267" s="228" t="s">
        <v>82</v>
      </c>
      <c r="AV267" s="12" t="s">
        <v>82</v>
      </c>
      <c r="AW267" s="12" t="s">
        <v>36</v>
      </c>
      <c r="AX267" s="12" t="s">
        <v>72</v>
      </c>
      <c r="AY267" s="228" t="s">
        <v>162</v>
      </c>
    </row>
    <row r="268" spans="2:65" s="11" customFormat="1">
      <c r="B268" s="207"/>
      <c r="C268" s="208"/>
      <c r="D268" s="204" t="s">
        <v>173</v>
      </c>
      <c r="E268" s="209" t="s">
        <v>21</v>
      </c>
      <c r="F268" s="210" t="s">
        <v>212</v>
      </c>
      <c r="G268" s="208"/>
      <c r="H268" s="211" t="s">
        <v>21</v>
      </c>
      <c r="I268" s="212"/>
      <c r="J268" s="208"/>
      <c r="K268" s="208"/>
      <c r="L268" s="213"/>
      <c r="M268" s="214"/>
      <c r="N268" s="215"/>
      <c r="O268" s="215"/>
      <c r="P268" s="215"/>
      <c r="Q268" s="215"/>
      <c r="R268" s="215"/>
      <c r="S268" s="215"/>
      <c r="T268" s="216"/>
      <c r="AT268" s="217" t="s">
        <v>173</v>
      </c>
      <c r="AU268" s="217" t="s">
        <v>82</v>
      </c>
      <c r="AV268" s="11" t="s">
        <v>80</v>
      </c>
      <c r="AW268" s="11" t="s">
        <v>36</v>
      </c>
      <c r="AX268" s="11" t="s">
        <v>72</v>
      </c>
      <c r="AY268" s="217" t="s">
        <v>162</v>
      </c>
    </row>
    <row r="269" spans="2:65" s="12" customFormat="1">
      <c r="B269" s="218"/>
      <c r="C269" s="219"/>
      <c r="D269" s="204" t="s">
        <v>173</v>
      </c>
      <c r="E269" s="220" t="s">
        <v>21</v>
      </c>
      <c r="F269" s="221" t="s">
        <v>778</v>
      </c>
      <c r="G269" s="219"/>
      <c r="H269" s="222">
        <v>76.5</v>
      </c>
      <c r="I269" s="223"/>
      <c r="J269" s="219"/>
      <c r="K269" s="219"/>
      <c r="L269" s="224"/>
      <c r="M269" s="225"/>
      <c r="N269" s="226"/>
      <c r="O269" s="226"/>
      <c r="P269" s="226"/>
      <c r="Q269" s="226"/>
      <c r="R269" s="226"/>
      <c r="S269" s="226"/>
      <c r="T269" s="227"/>
      <c r="AT269" s="228" t="s">
        <v>173</v>
      </c>
      <c r="AU269" s="228" t="s">
        <v>82</v>
      </c>
      <c r="AV269" s="12" t="s">
        <v>82</v>
      </c>
      <c r="AW269" s="12" t="s">
        <v>36</v>
      </c>
      <c r="AX269" s="12" t="s">
        <v>72</v>
      </c>
      <c r="AY269" s="228" t="s">
        <v>162</v>
      </c>
    </row>
    <row r="270" spans="2:65" s="13" customFormat="1">
      <c r="B270" s="229"/>
      <c r="C270" s="230"/>
      <c r="D270" s="231" t="s">
        <v>173</v>
      </c>
      <c r="E270" s="232" t="s">
        <v>21</v>
      </c>
      <c r="F270" s="233" t="s">
        <v>177</v>
      </c>
      <c r="G270" s="230"/>
      <c r="H270" s="234">
        <v>153</v>
      </c>
      <c r="I270" s="235"/>
      <c r="J270" s="230"/>
      <c r="K270" s="230"/>
      <c r="L270" s="236"/>
      <c r="M270" s="237"/>
      <c r="N270" s="238"/>
      <c r="O270" s="238"/>
      <c r="P270" s="238"/>
      <c r="Q270" s="238"/>
      <c r="R270" s="238"/>
      <c r="S270" s="238"/>
      <c r="T270" s="239"/>
      <c r="AT270" s="240" t="s">
        <v>173</v>
      </c>
      <c r="AU270" s="240" t="s">
        <v>82</v>
      </c>
      <c r="AV270" s="13" t="s">
        <v>169</v>
      </c>
      <c r="AW270" s="13" t="s">
        <v>36</v>
      </c>
      <c r="AX270" s="13" t="s">
        <v>80</v>
      </c>
      <c r="AY270" s="240" t="s">
        <v>162</v>
      </c>
    </row>
    <row r="271" spans="2:65" s="1" customFormat="1" ht="28.9" customHeight="1">
      <c r="B271" s="40"/>
      <c r="C271" s="192" t="s">
        <v>354</v>
      </c>
      <c r="D271" s="192" t="s">
        <v>164</v>
      </c>
      <c r="E271" s="193" t="s">
        <v>355</v>
      </c>
      <c r="F271" s="194" t="s">
        <v>356</v>
      </c>
      <c r="G271" s="195" t="s">
        <v>357</v>
      </c>
      <c r="H271" s="196">
        <v>27.12</v>
      </c>
      <c r="I271" s="197"/>
      <c r="J271" s="198">
        <f>ROUND(I271*H271,2)</f>
        <v>0</v>
      </c>
      <c r="K271" s="194" t="s">
        <v>21</v>
      </c>
      <c r="L271" s="60"/>
      <c r="M271" s="199" t="s">
        <v>21</v>
      </c>
      <c r="N271" s="200" t="s">
        <v>43</v>
      </c>
      <c r="O271" s="41"/>
      <c r="P271" s="201">
        <f>O271*H271</f>
        <v>0</v>
      </c>
      <c r="Q271" s="201">
        <v>0</v>
      </c>
      <c r="R271" s="201">
        <f>Q271*H271</f>
        <v>0</v>
      </c>
      <c r="S271" s="201">
        <v>0</v>
      </c>
      <c r="T271" s="202">
        <f>S271*H271</f>
        <v>0</v>
      </c>
      <c r="AR271" s="23" t="s">
        <v>169</v>
      </c>
      <c r="AT271" s="23" t="s">
        <v>164</v>
      </c>
      <c r="AU271" s="23" t="s">
        <v>82</v>
      </c>
      <c r="AY271" s="23" t="s">
        <v>162</v>
      </c>
      <c r="BE271" s="203">
        <f>IF(N271="základní",J271,0)</f>
        <v>0</v>
      </c>
      <c r="BF271" s="203">
        <f>IF(N271="snížená",J271,0)</f>
        <v>0</v>
      </c>
      <c r="BG271" s="203">
        <f>IF(N271="zákl. přenesená",J271,0)</f>
        <v>0</v>
      </c>
      <c r="BH271" s="203">
        <f>IF(N271="sníž. přenesená",J271,0)</f>
        <v>0</v>
      </c>
      <c r="BI271" s="203">
        <f>IF(N271="nulová",J271,0)</f>
        <v>0</v>
      </c>
      <c r="BJ271" s="23" t="s">
        <v>80</v>
      </c>
      <c r="BK271" s="203">
        <f>ROUND(I271*H271,2)</f>
        <v>0</v>
      </c>
      <c r="BL271" s="23" t="s">
        <v>169</v>
      </c>
      <c r="BM271" s="23" t="s">
        <v>817</v>
      </c>
    </row>
    <row r="272" spans="2:65" s="11" customFormat="1">
      <c r="B272" s="207"/>
      <c r="C272" s="208"/>
      <c r="D272" s="204" t="s">
        <v>173</v>
      </c>
      <c r="E272" s="209" t="s">
        <v>21</v>
      </c>
      <c r="F272" s="210" t="s">
        <v>772</v>
      </c>
      <c r="G272" s="208"/>
      <c r="H272" s="211" t="s">
        <v>21</v>
      </c>
      <c r="I272" s="212"/>
      <c r="J272" s="208"/>
      <c r="K272" s="208"/>
      <c r="L272" s="213"/>
      <c r="M272" s="214"/>
      <c r="N272" s="215"/>
      <c r="O272" s="215"/>
      <c r="P272" s="215"/>
      <c r="Q272" s="215"/>
      <c r="R272" s="215"/>
      <c r="S272" s="215"/>
      <c r="T272" s="216"/>
      <c r="AT272" s="217" t="s">
        <v>173</v>
      </c>
      <c r="AU272" s="217" t="s">
        <v>82</v>
      </c>
      <c r="AV272" s="11" t="s">
        <v>80</v>
      </c>
      <c r="AW272" s="11" t="s">
        <v>36</v>
      </c>
      <c r="AX272" s="11" t="s">
        <v>72</v>
      </c>
      <c r="AY272" s="217" t="s">
        <v>162</v>
      </c>
    </row>
    <row r="273" spans="2:65" s="12" customFormat="1">
      <c r="B273" s="218"/>
      <c r="C273" s="219"/>
      <c r="D273" s="204" t="s">
        <v>173</v>
      </c>
      <c r="E273" s="220" t="s">
        <v>21</v>
      </c>
      <c r="F273" s="221" t="s">
        <v>818</v>
      </c>
      <c r="G273" s="219"/>
      <c r="H273" s="222">
        <v>27.12</v>
      </c>
      <c r="I273" s="223"/>
      <c r="J273" s="219"/>
      <c r="K273" s="219"/>
      <c r="L273" s="224"/>
      <c r="M273" s="225"/>
      <c r="N273" s="226"/>
      <c r="O273" s="226"/>
      <c r="P273" s="226"/>
      <c r="Q273" s="226"/>
      <c r="R273" s="226"/>
      <c r="S273" s="226"/>
      <c r="T273" s="227"/>
      <c r="AT273" s="228" t="s">
        <v>173</v>
      </c>
      <c r="AU273" s="228" t="s">
        <v>82</v>
      </c>
      <c r="AV273" s="12" t="s">
        <v>82</v>
      </c>
      <c r="AW273" s="12" t="s">
        <v>36</v>
      </c>
      <c r="AX273" s="12" t="s">
        <v>72</v>
      </c>
      <c r="AY273" s="228" t="s">
        <v>162</v>
      </c>
    </row>
    <row r="274" spans="2:65" s="13" customFormat="1">
      <c r="B274" s="229"/>
      <c r="C274" s="230"/>
      <c r="D274" s="231" t="s">
        <v>173</v>
      </c>
      <c r="E274" s="232" t="s">
        <v>21</v>
      </c>
      <c r="F274" s="233" t="s">
        <v>177</v>
      </c>
      <c r="G274" s="230"/>
      <c r="H274" s="234">
        <v>27.12</v>
      </c>
      <c r="I274" s="235"/>
      <c r="J274" s="230"/>
      <c r="K274" s="230"/>
      <c r="L274" s="236"/>
      <c r="M274" s="237"/>
      <c r="N274" s="238"/>
      <c r="O274" s="238"/>
      <c r="P274" s="238"/>
      <c r="Q274" s="238"/>
      <c r="R274" s="238"/>
      <c r="S274" s="238"/>
      <c r="T274" s="239"/>
      <c r="AT274" s="240" t="s">
        <v>173</v>
      </c>
      <c r="AU274" s="240" t="s">
        <v>82</v>
      </c>
      <c r="AV274" s="13" t="s">
        <v>169</v>
      </c>
      <c r="AW274" s="13" t="s">
        <v>36</v>
      </c>
      <c r="AX274" s="13" t="s">
        <v>80</v>
      </c>
      <c r="AY274" s="240" t="s">
        <v>162</v>
      </c>
    </row>
    <row r="275" spans="2:65" s="1" customFormat="1" ht="28.9" customHeight="1">
      <c r="B275" s="40"/>
      <c r="C275" s="192" t="s">
        <v>360</v>
      </c>
      <c r="D275" s="192" t="s">
        <v>164</v>
      </c>
      <c r="E275" s="193" t="s">
        <v>361</v>
      </c>
      <c r="F275" s="194" t="s">
        <v>362</v>
      </c>
      <c r="G275" s="195" t="s">
        <v>167</v>
      </c>
      <c r="H275" s="196">
        <v>360</v>
      </c>
      <c r="I275" s="197"/>
      <c r="J275" s="198">
        <f>ROUND(I275*H275,2)</f>
        <v>0</v>
      </c>
      <c r="K275" s="194" t="s">
        <v>168</v>
      </c>
      <c r="L275" s="60"/>
      <c r="M275" s="199" t="s">
        <v>21</v>
      </c>
      <c r="N275" s="200" t="s">
        <v>43</v>
      </c>
      <c r="O275" s="41"/>
      <c r="P275" s="201">
        <f>O275*H275</f>
        <v>0</v>
      </c>
      <c r="Q275" s="201">
        <v>0</v>
      </c>
      <c r="R275" s="201">
        <f>Q275*H275</f>
        <v>0</v>
      </c>
      <c r="S275" s="201">
        <v>0</v>
      </c>
      <c r="T275" s="202">
        <f>S275*H275</f>
        <v>0</v>
      </c>
      <c r="AR275" s="23" t="s">
        <v>169</v>
      </c>
      <c r="AT275" s="23" t="s">
        <v>164</v>
      </c>
      <c r="AU275" s="23" t="s">
        <v>82</v>
      </c>
      <c r="AY275" s="23" t="s">
        <v>162</v>
      </c>
      <c r="BE275" s="203">
        <f>IF(N275="základní",J275,0)</f>
        <v>0</v>
      </c>
      <c r="BF275" s="203">
        <f>IF(N275="snížená",J275,0)</f>
        <v>0</v>
      </c>
      <c r="BG275" s="203">
        <f>IF(N275="zákl. přenesená",J275,0)</f>
        <v>0</v>
      </c>
      <c r="BH275" s="203">
        <f>IF(N275="sníž. přenesená",J275,0)</f>
        <v>0</v>
      </c>
      <c r="BI275" s="203">
        <f>IF(N275="nulová",J275,0)</f>
        <v>0</v>
      </c>
      <c r="BJ275" s="23" t="s">
        <v>80</v>
      </c>
      <c r="BK275" s="203">
        <f>ROUND(I275*H275,2)</f>
        <v>0</v>
      </c>
      <c r="BL275" s="23" t="s">
        <v>169</v>
      </c>
      <c r="BM275" s="23" t="s">
        <v>819</v>
      </c>
    </row>
    <row r="276" spans="2:65" s="1" customFormat="1" ht="409.5">
      <c r="B276" s="40"/>
      <c r="C276" s="62"/>
      <c r="D276" s="204" t="s">
        <v>171</v>
      </c>
      <c r="E276" s="62"/>
      <c r="F276" s="241" t="s">
        <v>352</v>
      </c>
      <c r="G276" s="62"/>
      <c r="H276" s="62"/>
      <c r="I276" s="162"/>
      <c r="J276" s="62"/>
      <c r="K276" s="62"/>
      <c r="L276" s="60"/>
      <c r="M276" s="206"/>
      <c r="N276" s="41"/>
      <c r="O276" s="41"/>
      <c r="P276" s="41"/>
      <c r="Q276" s="41"/>
      <c r="R276" s="41"/>
      <c r="S276" s="41"/>
      <c r="T276" s="77"/>
      <c r="AT276" s="23" t="s">
        <v>171</v>
      </c>
      <c r="AU276" s="23" t="s">
        <v>82</v>
      </c>
    </row>
    <row r="277" spans="2:65" s="11" customFormat="1">
      <c r="B277" s="207"/>
      <c r="C277" s="208"/>
      <c r="D277" s="204" t="s">
        <v>173</v>
      </c>
      <c r="E277" s="209" t="s">
        <v>21</v>
      </c>
      <c r="F277" s="210" t="s">
        <v>772</v>
      </c>
      <c r="G277" s="208"/>
      <c r="H277" s="211" t="s">
        <v>21</v>
      </c>
      <c r="I277" s="212"/>
      <c r="J277" s="208"/>
      <c r="K277" s="208"/>
      <c r="L277" s="213"/>
      <c r="M277" s="214"/>
      <c r="N277" s="215"/>
      <c r="O277" s="215"/>
      <c r="P277" s="215"/>
      <c r="Q277" s="215"/>
      <c r="R277" s="215"/>
      <c r="S277" s="215"/>
      <c r="T277" s="216"/>
      <c r="AT277" s="217" t="s">
        <v>173</v>
      </c>
      <c r="AU277" s="217" t="s">
        <v>82</v>
      </c>
      <c r="AV277" s="11" t="s">
        <v>80</v>
      </c>
      <c r="AW277" s="11" t="s">
        <v>36</v>
      </c>
      <c r="AX277" s="11" t="s">
        <v>72</v>
      </c>
      <c r="AY277" s="217" t="s">
        <v>162</v>
      </c>
    </row>
    <row r="278" spans="2:65" s="11" customFormat="1">
      <c r="B278" s="207"/>
      <c r="C278" s="208"/>
      <c r="D278" s="204" t="s">
        <v>173</v>
      </c>
      <c r="E278" s="209" t="s">
        <v>21</v>
      </c>
      <c r="F278" s="210" t="s">
        <v>364</v>
      </c>
      <c r="G278" s="208"/>
      <c r="H278" s="211" t="s">
        <v>21</v>
      </c>
      <c r="I278" s="212"/>
      <c r="J278" s="208"/>
      <c r="K278" s="208"/>
      <c r="L278" s="213"/>
      <c r="M278" s="214"/>
      <c r="N278" s="215"/>
      <c r="O278" s="215"/>
      <c r="P278" s="215"/>
      <c r="Q278" s="215"/>
      <c r="R278" s="215"/>
      <c r="S278" s="215"/>
      <c r="T278" s="216"/>
      <c r="AT278" s="217" t="s">
        <v>173</v>
      </c>
      <c r="AU278" s="217" t="s">
        <v>82</v>
      </c>
      <c r="AV278" s="11" t="s">
        <v>80</v>
      </c>
      <c r="AW278" s="11" t="s">
        <v>36</v>
      </c>
      <c r="AX278" s="11" t="s">
        <v>72</v>
      </c>
      <c r="AY278" s="217" t="s">
        <v>162</v>
      </c>
    </row>
    <row r="279" spans="2:65" s="12" customFormat="1">
      <c r="B279" s="218"/>
      <c r="C279" s="219"/>
      <c r="D279" s="204" t="s">
        <v>173</v>
      </c>
      <c r="E279" s="220" t="s">
        <v>21</v>
      </c>
      <c r="F279" s="221" t="s">
        <v>814</v>
      </c>
      <c r="G279" s="219"/>
      <c r="H279" s="222">
        <v>318</v>
      </c>
      <c r="I279" s="223"/>
      <c r="J279" s="219"/>
      <c r="K279" s="219"/>
      <c r="L279" s="224"/>
      <c r="M279" s="225"/>
      <c r="N279" s="226"/>
      <c r="O279" s="226"/>
      <c r="P279" s="226"/>
      <c r="Q279" s="226"/>
      <c r="R279" s="226"/>
      <c r="S279" s="226"/>
      <c r="T279" s="227"/>
      <c r="AT279" s="228" t="s">
        <v>173</v>
      </c>
      <c r="AU279" s="228" t="s">
        <v>82</v>
      </c>
      <c r="AV279" s="12" t="s">
        <v>82</v>
      </c>
      <c r="AW279" s="12" t="s">
        <v>36</v>
      </c>
      <c r="AX279" s="12" t="s">
        <v>72</v>
      </c>
      <c r="AY279" s="228" t="s">
        <v>162</v>
      </c>
    </row>
    <row r="280" spans="2:65" s="11" customFormat="1">
      <c r="B280" s="207"/>
      <c r="C280" s="208"/>
      <c r="D280" s="204" t="s">
        <v>173</v>
      </c>
      <c r="E280" s="209" t="s">
        <v>21</v>
      </c>
      <c r="F280" s="210" t="s">
        <v>365</v>
      </c>
      <c r="G280" s="208"/>
      <c r="H280" s="211" t="s">
        <v>21</v>
      </c>
      <c r="I280" s="212"/>
      <c r="J280" s="208"/>
      <c r="K280" s="208"/>
      <c r="L280" s="213"/>
      <c r="M280" s="214"/>
      <c r="N280" s="215"/>
      <c r="O280" s="215"/>
      <c r="P280" s="215"/>
      <c r="Q280" s="215"/>
      <c r="R280" s="215"/>
      <c r="S280" s="215"/>
      <c r="T280" s="216"/>
      <c r="AT280" s="217" t="s">
        <v>173</v>
      </c>
      <c r="AU280" s="217" t="s">
        <v>82</v>
      </c>
      <c r="AV280" s="11" t="s">
        <v>80</v>
      </c>
      <c r="AW280" s="11" t="s">
        <v>36</v>
      </c>
      <c r="AX280" s="11" t="s">
        <v>72</v>
      </c>
      <c r="AY280" s="217" t="s">
        <v>162</v>
      </c>
    </row>
    <row r="281" spans="2:65" s="12" customFormat="1">
      <c r="B281" s="218"/>
      <c r="C281" s="219"/>
      <c r="D281" s="204" t="s">
        <v>173</v>
      </c>
      <c r="E281" s="220" t="s">
        <v>21</v>
      </c>
      <c r="F281" s="221" t="s">
        <v>445</v>
      </c>
      <c r="G281" s="219"/>
      <c r="H281" s="222">
        <v>42</v>
      </c>
      <c r="I281" s="223"/>
      <c r="J281" s="219"/>
      <c r="K281" s="219"/>
      <c r="L281" s="224"/>
      <c r="M281" s="225"/>
      <c r="N281" s="226"/>
      <c r="O281" s="226"/>
      <c r="P281" s="226"/>
      <c r="Q281" s="226"/>
      <c r="R281" s="226"/>
      <c r="S281" s="226"/>
      <c r="T281" s="227"/>
      <c r="AT281" s="228" t="s">
        <v>173</v>
      </c>
      <c r="AU281" s="228" t="s">
        <v>82</v>
      </c>
      <c r="AV281" s="12" t="s">
        <v>82</v>
      </c>
      <c r="AW281" s="12" t="s">
        <v>36</v>
      </c>
      <c r="AX281" s="12" t="s">
        <v>72</v>
      </c>
      <c r="AY281" s="228" t="s">
        <v>162</v>
      </c>
    </row>
    <row r="282" spans="2:65" s="13" customFormat="1">
      <c r="B282" s="229"/>
      <c r="C282" s="230"/>
      <c r="D282" s="231" t="s">
        <v>173</v>
      </c>
      <c r="E282" s="232" t="s">
        <v>21</v>
      </c>
      <c r="F282" s="233" t="s">
        <v>177</v>
      </c>
      <c r="G282" s="230"/>
      <c r="H282" s="234">
        <v>360</v>
      </c>
      <c r="I282" s="235"/>
      <c r="J282" s="230"/>
      <c r="K282" s="230"/>
      <c r="L282" s="236"/>
      <c r="M282" s="237"/>
      <c r="N282" s="238"/>
      <c r="O282" s="238"/>
      <c r="P282" s="238"/>
      <c r="Q282" s="238"/>
      <c r="R282" s="238"/>
      <c r="S282" s="238"/>
      <c r="T282" s="239"/>
      <c r="AT282" s="240" t="s">
        <v>173</v>
      </c>
      <c r="AU282" s="240" t="s">
        <v>82</v>
      </c>
      <c r="AV282" s="13" t="s">
        <v>169</v>
      </c>
      <c r="AW282" s="13" t="s">
        <v>36</v>
      </c>
      <c r="AX282" s="13" t="s">
        <v>80</v>
      </c>
      <c r="AY282" s="240" t="s">
        <v>162</v>
      </c>
    </row>
    <row r="283" spans="2:65" s="1" customFormat="1" ht="20.45" customHeight="1">
      <c r="B283" s="40"/>
      <c r="C283" s="192" t="s">
        <v>366</v>
      </c>
      <c r="D283" s="192" t="s">
        <v>164</v>
      </c>
      <c r="E283" s="193" t="s">
        <v>367</v>
      </c>
      <c r="F283" s="194" t="s">
        <v>368</v>
      </c>
      <c r="G283" s="195" t="s">
        <v>167</v>
      </c>
      <c r="H283" s="196">
        <v>416</v>
      </c>
      <c r="I283" s="197"/>
      <c r="J283" s="198">
        <f>ROUND(I283*H283,2)</f>
        <v>0</v>
      </c>
      <c r="K283" s="194" t="s">
        <v>168</v>
      </c>
      <c r="L283" s="60"/>
      <c r="M283" s="199" t="s">
        <v>21</v>
      </c>
      <c r="N283" s="200" t="s">
        <v>43</v>
      </c>
      <c r="O283" s="41"/>
      <c r="P283" s="201">
        <f>O283*H283</f>
        <v>0</v>
      </c>
      <c r="Q283" s="201">
        <v>0</v>
      </c>
      <c r="R283" s="201">
        <f>Q283*H283</f>
        <v>0</v>
      </c>
      <c r="S283" s="201">
        <v>0</v>
      </c>
      <c r="T283" s="202">
        <f>S283*H283</f>
        <v>0</v>
      </c>
      <c r="AR283" s="23" t="s">
        <v>169</v>
      </c>
      <c r="AT283" s="23" t="s">
        <v>164</v>
      </c>
      <c r="AU283" s="23" t="s">
        <v>82</v>
      </c>
      <c r="AY283" s="23" t="s">
        <v>162</v>
      </c>
      <c r="BE283" s="203">
        <f>IF(N283="základní",J283,0)</f>
        <v>0</v>
      </c>
      <c r="BF283" s="203">
        <f>IF(N283="snížená",J283,0)</f>
        <v>0</v>
      </c>
      <c r="BG283" s="203">
        <f>IF(N283="zákl. přenesená",J283,0)</f>
        <v>0</v>
      </c>
      <c r="BH283" s="203">
        <f>IF(N283="sníž. přenesená",J283,0)</f>
        <v>0</v>
      </c>
      <c r="BI283" s="203">
        <f>IF(N283="nulová",J283,0)</f>
        <v>0</v>
      </c>
      <c r="BJ283" s="23" t="s">
        <v>80</v>
      </c>
      <c r="BK283" s="203">
        <f>ROUND(I283*H283,2)</f>
        <v>0</v>
      </c>
      <c r="BL283" s="23" t="s">
        <v>169</v>
      </c>
      <c r="BM283" s="23" t="s">
        <v>820</v>
      </c>
    </row>
    <row r="284" spans="2:65" s="1" customFormat="1" ht="337.5">
      <c r="B284" s="40"/>
      <c r="C284" s="62"/>
      <c r="D284" s="204" t="s">
        <v>171</v>
      </c>
      <c r="E284" s="62"/>
      <c r="F284" s="205" t="s">
        <v>370</v>
      </c>
      <c r="G284" s="62"/>
      <c r="H284" s="62"/>
      <c r="I284" s="162"/>
      <c r="J284" s="62"/>
      <c r="K284" s="62"/>
      <c r="L284" s="60"/>
      <c r="M284" s="206"/>
      <c r="N284" s="41"/>
      <c r="O284" s="41"/>
      <c r="P284" s="41"/>
      <c r="Q284" s="41"/>
      <c r="R284" s="41"/>
      <c r="S284" s="41"/>
      <c r="T284" s="77"/>
      <c r="AT284" s="23" t="s">
        <v>171</v>
      </c>
      <c r="AU284" s="23" t="s">
        <v>82</v>
      </c>
    </row>
    <row r="285" spans="2:65" s="11" customFormat="1">
      <c r="B285" s="207"/>
      <c r="C285" s="208"/>
      <c r="D285" s="204" t="s">
        <v>173</v>
      </c>
      <c r="E285" s="209" t="s">
        <v>21</v>
      </c>
      <c r="F285" s="210" t="s">
        <v>821</v>
      </c>
      <c r="G285" s="208"/>
      <c r="H285" s="211" t="s">
        <v>21</v>
      </c>
      <c r="I285" s="212"/>
      <c r="J285" s="208"/>
      <c r="K285" s="208"/>
      <c r="L285" s="213"/>
      <c r="M285" s="214"/>
      <c r="N285" s="215"/>
      <c r="O285" s="215"/>
      <c r="P285" s="215"/>
      <c r="Q285" s="215"/>
      <c r="R285" s="215"/>
      <c r="S285" s="215"/>
      <c r="T285" s="216"/>
      <c r="AT285" s="217" t="s">
        <v>173</v>
      </c>
      <c r="AU285" s="217" t="s">
        <v>82</v>
      </c>
      <c r="AV285" s="11" t="s">
        <v>80</v>
      </c>
      <c r="AW285" s="11" t="s">
        <v>36</v>
      </c>
      <c r="AX285" s="11" t="s">
        <v>72</v>
      </c>
      <c r="AY285" s="217" t="s">
        <v>162</v>
      </c>
    </row>
    <row r="286" spans="2:65" s="11" customFormat="1">
      <c r="B286" s="207"/>
      <c r="C286" s="208"/>
      <c r="D286" s="204" t="s">
        <v>173</v>
      </c>
      <c r="E286" s="209" t="s">
        <v>21</v>
      </c>
      <c r="F286" s="210" t="s">
        <v>310</v>
      </c>
      <c r="G286" s="208"/>
      <c r="H286" s="211" t="s">
        <v>21</v>
      </c>
      <c r="I286" s="212"/>
      <c r="J286" s="208"/>
      <c r="K286" s="208"/>
      <c r="L286" s="213"/>
      <c r="M286" s="214"/>
      <c r="N286" s="215"/>
      <c r="O286" s="215"/>
      <c r="P286" s="215"/>
      <c r="Q286" s="215"/>
      <c r="R286" s="215"/>
      <c r="S286" s="215"/>
      <c r="T286" s="216"/>
      <c r="AT286" s="217" t="s">
        <v>173</v>
      </c>
      <c r="AU286" s="217" t="s">
        <v>82</v>
      </c>
      <c r="AV286" s="11" t="s">
        <v>80</v>
      </c>
      <c r="AW286" s="11" t="s">
        <v>36</v>
      </c>
      <c r="AX286" s="11" t="s">
        <v>72</v>
      </c>
      <c r="AY286" s="217" t="s">
        <v>162</v>
      </c>
    </row>
    <row r="287" spans="2:65" s="12" customFormat="1">
      <c r="B287" s="218"/>
      <c r="C287" s="219"/>
      <c r="D287" s="204" t="s">
        <v>173</v>
      </c>
      <c r="E287" s="220" t="s">
        <v>21</v>
      </c>
      <c r="F287" s="221" t="s">
        <v>808</v>
      </c>
      <c r="G287" s="219"/>
      <c r="H287" s="222">
        <v>416</v>
      </c>
      <c r="I287" s="223"/>
      <c r="J287" s="219"/>
      <c r="K287" s="219"/>
      <c r="L287" s="224"/>
      <c r="M287" s="225"/>
      <c r="N287" s="226"/>
      <c r="O287" s="226"/>
      <c r="P287" s="226"/>
      <c r="Q287" s="226"/>
      <c r="R287" s="226"/>
      <c r="S287" s="226"/>
      <c r="T287" s="227"/>
      <c r="AT287" s="228" t="s">
        <v>173</v>
      </c>
      <c r="AU287" s="228" t="s">
        <v>82</v>
      </c>
      <c r="AV287" s="12" t="s">
        <v>82</v>
      </c>
      <c r="AW287" s="12" t="s">
        <v>36</v>
      </c>
      <c r="AX287" s="12" t="s">
        <v>72</v>
      </c>
      <c r="AY287" s="228" t="s">
        <v>162</v>
      </c>
    </row>
    <row r="288" spans="2:65" s="13" customFormat="1">
      <c r="B288" s="229"/>
      <c r="C288" s="230"/>
      <c r="D288" s="231" t="s">
        <v>173</v>
      </c>
      <c r="E288" s="232" t="s">
        <v>21</v>
      </c>
      <c r="F288" s="233" t="s">
        <v>177</v>
      </c>
      <c r="G288" s="230"/>
      <c r="H288" s="234">
        <v>416</v>
      </c>
      <c r="I288" s="235"/>
      <c r="J288" s="230"/>
      <c r="K288" s="230"/>
      <c r="L288" s="236"/>
      <c r="M288" s="237"/>
      <c r="N288" s="238"/>
      <c r="O288" s="238"/>
      <c r="P288" s="238"/>
      <c r="Q288" s="238"/>
      <c r="R288" s="238"/>
      <c r="S288" s="238"/>
      <c r="T288" s="239"/>
      <c r="AT288" s="240" t="s">
        <v>173</v>
      </c>
      <c r="AU288" s="240" t="s">
        <v>82</v>
      </c>
      <c r="AV288" s="13" t="s">
        <v>169</v>
      </c>
      <c r="AW288" s="13" t="s">
        <v>36</v>
      </c>
      <c r="AX288" s="13" t="s">
        <v>80</v>
      </c>
      <c r="AY288" s="240" t="s">
        <v>162</v>
      </c>
    </row>
    <row r="289" spans="2:65" s="1" customFormat="1" ht="28.9" customHeight="1">
      <c r="B289" s="40"/>
      <c r="C289" s="192" t="s">
        <v>373</v>
      </c>
      <c r="D289" s="192" t="s">
        <v>164</v>
      </c>
      <c r="E289" s="193" t="s">
        <v>374</v>
      </c>
      <c r="F289" s="194" t="s">
        <v>375</v>
      </c>
      <c r="G289" s="195" t="s">
        <v>167</v>
      </c>
      <c r="H289" s="196">
        <v>98</v>
      </c>
      <c r="I289" s="197"/>
      <c r="J289" s="198">
        <f>ROUND(I289*H289,2)</f>
        <v>0</v>
      </c>
      <c r="K289" s="194" t="s">
        <v>168</v>
      </c>
      <c r="L289" s="60"/>
      <c r="M289" s="199" t="s">
        <v>21</v>
      </c>
      <c r="N289" s="200" t="s">
        <v>43</v>
      </c>
      <c r="O289" s="41"/>
      <c r="P289" s="201">
        <f>O289*H289</f>
        <v>0</v>
      </c>
      <c r="Q289" s="201">
        <v>0</v>
      </c>
      <c r="R289" s="201">
        <f>Q289*H289</f>
        <v>0</v>
      </c>
      <c r="S289" s="201">
        <v>0</v>
      </c>
      <c r="T289" s="202">
        <f>S289*H289</f>
        <v>0</v>
      </c>
      <c r="AR289" s="23" t="s">
        <v>169</v>
      </c>
      <c r="AT289" s="23" t="s">
        <v>164</v>
      </c>
      <c r="AU289" s="23" t="s">
        <v>82</v>
      </c>
      <c r="AY289" s="23" t="s">
        <v>162</v>
      </c>
      <c r="BE289" s="203">
        <f>IF(N289="základní",J289,0)</f>
        <v>0</v>
      </c>
      <c r="BF289" s="203">
        <f>IF(N289="snížená",J289,0)</f>
        <v>0</v>
      </c>
      <c r="BG289" s="203">
        <f>IF(N289="zákl. přenesená",J289,0)</f>
        <v>0</v>
      </c>
      <c r="BH289" s="203">
        <f>IF(N289="sníž. přenesená",J289,0)</f>
        <v>0</v>
      </c>
      <c r="BI289" s="203">
        <f>IF(N289="nulová",J289,0)</f>
        <v>0</v>
      </c>
      <c r="BJ289" s="23" t="s">
        <v>80</v>
      </c>
      <c r="BK289" s="203">
        <f>ROUND(I289*H289,2)</f>
        <v>0</v>
      </c>
      <c r="BL289" s="23" t="s">
        <v>169</v>
      </c>
      <c r="BM289" s="23" t="s">
        <v>822</v>
      </c>
    </row>
    <row r="290" spans="2:65" s="1" customFormat="1" ht="409.5">
      <c r="B290" s="40"/>
      <c r="C290" s="62"/>
      <c r="D290" s="204" t="s">
        <v>171</v>
      </c>
      <c r="E290" s="62"/>
      <c r="F290" s="241" t="s">
        <v>377</v>
      </c>
      <c r="G290" s="62"/>
      <c r="H290" s="62"/>
      <c r="I290" s="162"/>
      <c r="J290" s="62"/>
      <c r="K290" s="62"/>
      <c r="L290" s="60"/>
      <c r="M290" s="206"/>
      <c r="N290" s="41"/>
      <c r="O290" s="41"/>
      <c r="P290" s="41"/>
      <c r="Q290" s="41"/>
      <c r="R290" s="41"/>
      <c r="S290" s="41"/>
      <c r="T290" s="77"/>
      <c r="AT290" s="23" t="s">
        <v>171</v>
      </c>
      <c r="AU290" s="23" t="s">
        <v>82</v>
      </c>
    </row>
    <row r="291" spans="2:65" s="11" customFormat="1">
      <c r="B291" s="207"/>
      <c r="C291" s="208"/>
      <c r="D291" s="204" t="s">
        <v>173</v>
      </c>
      <c r="E291" s="209" t="s">
        <v>21</v>
      </c>
      <c r="F291" s="210" t="s">
        <v>772</v>
      </c>
      <c r="G291" s="208"/>
      <c r="H291" s="211" t="s">
        <v>21</v>
      </c>
      <c r="I291" s="212"/>
      <c r="J291" s="208"/>
      <c r="K291" s="208"/>
      <c r="L291" s="213"/>
      <c r="M291" s="214"/>
      <c r="N291" s="215"/>
      <c r="O291" s="215"/>
      <c r="P291" s="215"/>
      <c r="Q291" s="215"/>
      <c r="R291" s="215"/>
      <c r="S291" s="215"/>
      <c r="T291" s="216"/>
      <c r="AT291" s="217" t="s">
        <v>173</v>
      </c>
      <c r="AU291" s="217" t="s">
        <v>82</v>
      </c>
      <c r="AV291" s="11" t="s">
        <v>80</v>
      </c>
      <c r="AW291" s="11" t="s">
        <v>36</v>
      </c>
      <c r="AX291" s="11" t="s">
        <v>72</v>
      </c>
      <c r="AY291" s="217" t="s">
        <v>162</v>
      </c>
    </row>
    <row r="292" spans="2:65" s="11" customFormat="1">
      <c r="B292" s="207"/>
      <c r="C292" s="208"/>
      <c r="D292" s="204" t="s">
        <v>173</v>
      </c>
      <c r="E292" s="209" t="s">
        <v>21</v>
      </c>
      <c r="F292" s="210" t="s">
        <v>378</v>
      </c>
      <c r="G292" s="208"/>
      <c r="H292" s="211" t="s">
        <v>21</v>
      </c>
      <c r="I292" s="212"/>
      <c r="J292" s="208"/>
      <c r="K292" s="208"/>
      <c r="L292" s="213"/>
      <c r="M292" s="214"/>
      <c r="N292" s="215"/>
      <c r="O292" s="215"/>
      <c r="P292" s="215"/>
      <c r="Q292" s="215"/>
      <c r="R292" s="215"/>
      <c r="S292" s="215"/>
      <c r="T292" s="216"/>
      <c r="AT292" s="217" t="s">
        <v>173</v>
      </c>
      <c r="AU292" s="217" t="s">
        <v>82</v>
      </c>
      <c r="AV292" s="11" t="s">
        <v>80</v>
      </c>
      <c r="AW292" s="11" t="s">
        <v>36</v>
      </c>
      <c r="AX292" s="11" t="s">
        <v>72</v>
      </c>
      <c r="AY292" s="217" t="s">
        <v>162</v>
      </c>
    </row>
    <row r="293" spans="2:65" s="12" customFormat="1">
      <c r="B293" s="218"/>
      <c r="C293" s="219"/>
      <c r="D293" s="204" t="s">
        <v>173</v>
      </c>
      <c r="E293" s="220" t="s">
        <v>21</v>
      </c>
      <c r="F293" s="221" t="s">
        <v>385</v>
      </c>
      <c r="G293" s="219"/>
      <c r="H293" s="222">
        <v>98</v>
      </c>
      <c r="I293" s="223"/>
      <c r="J293" s="219"/>
      <c r="K293" s="219"/>
      <c r="L293" s="224"/>
      <c r="M293" s="225"/>
      <c r="N293" s="226"/>
      <c r="O293" s="226"/>
      <c r="P293" s="226"/>
      <c r="Q293" s="226"/>
      <c r="R293" s="226"/>
      <c r="S293" s="226"/>
      <c r="T293" s="227"/>
      <c r="AT293" s="228" t="s">
        <v>173</v>
      </c>
      <c r="AU293" s="228" t="s">
        <v>82</v>
      </c>
      <c r="AV293" s="12" t="s">
        <v>82</v>
      </c>
      <c r="AW293" s="12" t="s">
        <v>36</v>
      </c>
      <c r="AX293" s="12" t="s">
        <v>72</v>
      </c>
      <c r="AY293" s="228" t="s">
        <v>162</v>
      </c>
    </row>
    <row r="294" spans="2:65" s="13" customFormat="1">
      <c r="B294" s="229"/>
      <c r="C294" s="230"/>
      <c r="D294" s="231" t="s">
        <v>173</v>
      </c>
      <c r="E294" s="232" t="s">
        <v>21</v>
      </c>
      <c r="F294" s="233" t="s">
        <v>177</v>
      </c>
      <c r="G294" s="230"/>
      <c r="H294" s="234">
        <v>98</v>
      </c>
      <c r="I294" s="235"/>
      <c r="J294" s="230"/>
      <c r="K294" s="230"/>
      <c r="L294" s="236"/>
      <c r="M294" s="237"/>
      <c r="N294" s="238"/>
      <c r="O294" s="238"/>
      <c r="P294" s="238"/>
      <c r="Q294" s="238"/>
      <c r="R294" s="238"/>
      <c r="S294" s="238"/>
      <c r="T294" s="239"/>
      <c r="AT294" s="240" t="s">
        <v>173</v>
      </c>
      <c r="AU294" s="240" t="s">
        <v>82</v>
      </c>
      <c r="AV294" s="13" t="s">
        <v>169</v>
      </c>
      <c r="AW294" s="13" t="s">
        <v>36</v>
      </c>
      <c r="AX294" s="13" t="s">
        <v>80</v>
      </c>
      <c r="AY294" s="240" t="s">
        <v>162</v>
      </c>
    </row>
    <row r="295" spans="2:65" s="1" customFormat="1" ht="28.9" customHeight="1">
      <c r="B295" s="40"/>
      <c r="C295" s="192" t="s">
        <v>379</v>
      </c>
      <c r="D295" s="192" t="s">
        <v>164</v>
      </c>
      <c r="E295" s="193" t="s">
        <v>380</v>
      </c>
      <c r="F295" s="194" t="s">
        <v>381</v>
      </c>
      <c r="G295" s="195" t="s">
        <v>260</v>
      </c>
      <c r="H295" s="196">
        <v>113</v>
      </c>
      <c r="I295" s="197"/>
      <c r="J295" s="198">
        <f>ROUND(I295*H295,2)</f>
        <v>0</v>
      </c>
      <c r="K295" s="194" t="s">
        <v>168</v>
      </c>
      <c r="L295" s="60"/>
      <c r="M295" s="199" t="s">
        <v>21</v>
      </c>
      <c r="N295" s="200" t="s">
        <v>43</v>
      </c>
      <c r="O295" s="41"/>
      <c r="P295" s="201">
        <f>O295*H295</f>
        <v>0</v>
      </c>
      <c r="Q295" s="201">
        <v>0</v>
      </c>
      <c r="R295" s="201">
        <f>Q295*H295</f>
        <v>0</v>
      </c>
      <c r="S295" s="201">
        <v>0</v>
      </c>
      <c r="T295" s="202">
        <f>S295*H295</f>
        <v>0</v>
      </c>
      <c r="AR295" s="23" t="s">
        <v>169</v>
      </c>
      <c r="AT295" s="23" t="s">
        <v>164</v>
      </c>
      <c r="AU295" s="23" t="s">
        <v>82</v>
      </c>
      <c r="AY295" s="23" t="s">
        <v>162</v>
      </c>
      <c r="BE295" s="203">
        <f>IF(N295="základní",J295,0)</f>
        <v>0</v>
      </c>
      <c r="BF295" s="203">
        <f>IF(N295="snížená",J295,0)</f>
        <v>0</v>
      </c>
      <c r="BG295" s="203">
        <f>IF(N295="zákl. přenesená",J295,0)</f>
        <v>0</v>
      </c>
      <c r="BH295" s="203">
        <f>IF(N295="sníž. přenesená",J295,0)</f>
        <v>0</v>
      </c>
      <c r="BI295" s="203">
        <f>IF(N295="nulová",J295,0)</f>
        <v>0</v>
      </c>
      <c r="BJ295" s="23" t="s">
        <v>80</v>
      </c>
      <c r="BK295" s="203">
        <f>ROUND(I295*H295,2)</f>
        <v>0</v>
      </c>
      <c r="BL295" s="23" t="s">
        <v>169</v>
      </c>
      <c r="BM295" s="23" t="s">
        <v>823</v>
      </c>
    </row>
    <row r="296" spans="2:65" s="1" customFormat="1" ht="135">
      <c r="B296" s="40"/>
      <c r="C296" s="62"/>
      <c r="D296" s="204" t="s">
        <v>171</v>
      </c>
      <c r="E296" s="62"/>
      <c r="F296" s="205" t="s">
        <v>383</v>
      </c>
      <c r="G296" s="62"/>
      <c r="H296" s="62"/>
      <c r="I296" s="162"/>
      <c r="J296" s="62"/>
      <c r="K296" s="62"/>
      <c r="L296" s="60"/>
      <c r="M296" s="206"/>
      <c r="N296" s="41"/>
      <c r="O296" s="41"/>
      <c r="P296" s="41"/>
      <c r="Q296" s="41"/>
      <c r="R296" s="41"/>
      <c r="S296" s="41"/>
      <c r="T296" s="77"/>
      <c r="AT296" s="23" t="s">
        <v>171</v>
      </c>
      <c r="AU296" s="23" t="s">
        <v>82</v>
      </c>
    </row>
    <row r="297" spans="2:65" s="11" customFormat="1">
      <c r="B297" s="207"/>
      <c r="C297" s="208"/>
      <c r="D297" s="204" t="s">
        <v>173</v>
      </c>
      <c r="E297" s="209" t="s">
        <v>21</v>
      </c>
      <c r="F297" s="210" t="s">
        <v>772</v>
      </c>
      <c r="G297" s="208"/>
      <c r="H297" s="211" t="s">
        <v>21</v>
      </c>
      <c r="I297" s="212"/>
      <c r="J297" s="208"/>
      <c r="K297" s="208"/>
      <c r="L297" s="213"/>
      <c r="M297" s="214"/>
      <c r="N297" s="215"/>
      <c r="O297" s="215"/>
      <c r="P297" s="215"/>
      <c r="Q297" s="215"/>
      <c r="R297" s="215"/>
      <c r="S297" s="215"/>
      <c r="T297" s="216"/>
      <c r="AT297" s="217" t="s">
        <v>173</v>
      </c>
      <c r="AU297" s="217" t="s">
        <v>82</v>
      </c>
      <c r="AV297" s="11" t="s">
        <v>80</v>
      </c>
      <c r="AW297" s="11" t="s">
        <v>36</v>
      </c>
      <c r="AX297" s="11" t="s">
        <v>72</v>
      </c>
      <c r="AY297" s="217" t="s">
        <v>162</v>
      </c>
    </row>
    <row r="298" spans="2:65" s="11" customFormat="1">
      <c r="B298" s="207"/>
      <c r="C298" s="208"/>
      <c r="D298" s="204" t="s">
        <v>173</v>
      </c>
      <c r="E298" s="209" t="s">
        <v>21</v>
      </c>
      <c r="F298" s="210" t="s">
        <v>384</v>
      </c>
      <c r="G298" s="208"/>
      <c r="H298" s="211" t="s">
        <v>21</v>
      </c>
      <c r="I298" s="212"/>
      <c r="J298" s="208"/>
      <c r="K298" s="208"/>
      <c r="L298" s="213"/>
      <c r="M298" s="214"/>
      <c r="N298" s="215"/>
      <c r="O298" s="215"/>
      <c r="P298" s="215"/>
      <c r="Q298" s="215"/>
      <c r="R298" s="215"/>
      <c r="S298" s="215"/>
      <c r="T298" s="216"/>
      <c r="AT298" s="217" t="s">
        <v>173</v>
      </c>
      <c r="AU298" s="217" t="s">
        <v>82</v>
      </c>
      <c r="AV298" s="11" t="s">
        <v>80</v>
      </c>
      <c r="AW298" s="11" t="s">
        <v>36</v>
      </c>
      <c r="AX298" s="11" t="s">
        <v>72</v>
      </c>
      <c r="AY298" s="217" t="s">
        <v>162</v>
      </c>
    </row>
    <row r="299" spans="2:65" s="12" customFormat="1">
      <c r="B299" s="218"/>
      <c r="C299" s="219"/>
      <c r="D299" s="204" t="s">
        <v>173</v>
      </c>
      <c r="E299" s="220" t="s">
        <v>21</v>
      </c>
      <c r="F299" s="221" t="s">
        <v>824</v>
      </c>
      <c r="G299" s="219"/>
      <c r="H299" s="222">
        <v>113</v>
      </c>
      <c r="I299" s="223"/>
      <c r="J299" s="219"/>
      <c r="K299" s="219"/>
      <c r="L299" s="224"/>
      <c r="M299" s="225"/>
      <c r="N299" s="226"/>
      <c r="O299" s="226"/>
      <c r="P299" s="226"/>
      <c r="Q299" s="226"/>
      <c r="R299" s="226"/>
      <c r="S299" s="226"/>
      <c r="T299" s="227"/>
      <c r="AT299" s="228" t="s">
        <v>173</v>
      </c>
      <c r="AU299" s="228" t="s">
        <v>82</v>
      </c>
      <c r="AV299" s="12" t="s">
        <v>82</v>
      </c>
      <c r="AW299" s="12" t="s">
        <v>36</v>
      </c>
      <c r="AX299" s="12" t="s">
        <v>72</v>
      </c>
      <c r="AY299" s="228" t="s">
        <v>162</v>
      </c>
    </row>
    <row r="300" spans="2:65" s="13" customFormat="1">
      <c r="B300" s="229"/>
      <c r="C300" s="230"/>
      <c r="D300" s="231" t="s">
        <v>173</v>
      </c>
      <c r="E300" s="232" t="s">
        <v>21</v>
      </c>
      <c r="F300" s="233" t="s">
        <v>177</v>
      </c>
      <c r="G300" s="230"/>
      <c r="H300" s="234">
        <v>113</v>
      </c>
      <c r="I300" s="235"/>
      <c r="J300" s="230"/>
      <c r="K300" s="230"/>
      <c r="L300" s="236"/>
      <c r="M300" s="237"/>
      <c r="N300" s="238"/>
      <c r="O300" s="238"/>
      <c r="P300" s="238"/>
      <c r="Q300" s="238"/>
      <c r="R300" s="238"/>
      <c r="S300" s="238"/>
      <c r="T300" s="239"/>
      <c r="AT300" s="240" t="s">
        <v>173</v>
      </c>
      <c r="AU300" s="240" t="s">
        <v>82</v>
      </c>
      <c r="AV300" s="13" t="s">
        <v>169</v>
      </c>
      <c r="AW300" s="13" t="s">
        <v>36</v>
      </c>
      <c r="AX300" s="13" t="s">
        <v>80</v>
      </c>
      <c r="AY300" s="240" t="s">
        <v>162</v>
      </c>
    </row>
    <row r="301" spans="2:65" s="1" customFormat="1" ht="20.45" customHeight="1">
      <c r="B301" s="40"/>
      <c r="C301" s="242" t="s">
        <v>386</v>
      </c>
      <c r="D301" s="242" t="s">
        <v>387</v>
      </c>
      <c r="E301" s="243" t="s">
        <v>388</v>
      </c>
      <c r="F301" s="244" t="s">
        <v>389</v>
      </c>
      <c r="G301" s="245" t="s">
        <v>390</v>
      </c>
      <c r="H301" s="246">
        <v>1.6950000000000001</v>
      </c>
      <c r="I301" s="247"/>
      <c r="J301" s="248">
        <f>ROUND(I301*H301,2)</f>
        <v>0</v>
      </c>
      <c r="K301" s="244" t="s">
        <v>168</v>
      </c>
      <c r="L301" s="249"/>
      <c r="M301" s="250" t="s">
        <v>21</v>
      </c>
      <c r="N301" s="251" t="s">
        <v>43</v>
      </c>
      <c r="O301" s="41"/>
      <c r="P301" s="201">
        <f>O301*H301</f>
        <v>0</v>
      </c>
      <c r="Q301" s="201">
        <v>1E-3</v>
      </c>
      <c r="R301" s="201">
        <f>Q301*H301</f>
        <v>1.6950000000000001E-3</v>
      </c>
      <c r="S301" s="201">
        <v>0</v>
      </c>
      <c r="T301" s="202">
        <f>S301*H301</f>
        <v>0</v>
      </c>
      <c r="AR301" s="23" t="s">
        <v>223</v>
      </c>
      <c r="AT301" s="23" t="s">
        <v>387</v>
      </c>
      <c r="AU301" s="23" t="s">
        <v>82</v>
      </c>
      <c r="AY301" s="23" t="s">
        <v>162</v>
      </c>
      <c r="BE301" s="203">
        <f>IF(N301="základní",J301,0)</f>
        <v>0</v>
      </c>
      <c r="BF301" s="203">
        <f>IF(N301="snížená",J301,0)</f>
        <v>0</v>
      </c>
      <c r="BG301" s="203">
        <f>IF(N301="zákl. přenesená",J301,0)</f>
        <v>0</v>
      </c>
      <c r="BH301" s="203">
        <f>IF(N301="sníž. přenesená",J301,0)</f>
        <v>0</v>
      </c>
      <c r="BI301" s="203">
        <f>IF(N301="nulová",J301,0)</f>
        <v>0</v>
      </c>
      <c r="BJ301" s="23" t="s">
        <v>80</v>
      </c>
      <c r="BK301" s="203">
        <f>ROUND(I301*H301,2)</f>
        <v>0</v>
      </c>
      <c r="BL301" s="23" t="s">
        <v>169</v>
      </c>
      <c r="BM301" s="23" t="s">
        <v>825</v>
      </c>
    </row>
    <row r="302" spans="2:65" s="11" customFormat="1">
      <c r="B302" s="207"/>
      <c r="C302" s="208"/>
      <c r="D302" s="204" t="s">
        <v>173</v>
      </c>
      <c r="E302" s="209" t="s">
        <v>21</v>
      </c>
      <c r="F302" s="210" t="s">
        <v>392</v>
      </c>
      <c r="G302" s="208"/>
      <c r="H302" s="211" t="s">
        <v>21</v>
      </c>
      <c r="I302" s="212"/>
      <c r="J302" s="208"/>
      <c r="K302" s="208"/>
      <c r="L302" s="213"/>
      <c r="M302" s="214"/>
      <c r="N302" s="215"/>
      <c r="O302" s="215"/>
      <c r="P302" s="215"/>
      <c r="Q302" s="215"/>
      <c r="R302" s="215"/>
      <c r="S302" s="215"/>
      <c r="T302" s="216"/>
      <c r="AT302" s="217" t="s">
        <v>173</v>
      </c>
      <c r="AU302" s="217" t="s">
        <v>82</v>
      </c>
      <c r="AV302" s="11" t="s">
        <v>80</v>
      </c>
      <c r="AW302" s="11" t="s">
        <v>36</v>
      </c>
      <c r="AX302" s="11" t="s">
        <v>72</v>
      </c>
      <c r="AY302" s="217" t="s">
        <v>162</v>
      </c>
    </row>
    <row r="303" spans="2:65" s="12" customFormat="1">
      <c r="B303" s="218"/>
      <c r="C303" s="219"/>
      <c r="D303" s="204" t="s">
        <v>173</v>
      </c>
      <c r="E303" s="220" t="s">
        <v>21</v>
      </c>
      <c r="F303" s="221" t="s">
        <v>826</v>
      </c>
      <c r="G303" s="219"/>
      <c r="H303" s="222">
        <v>1.6950000000000001</v>
      </c>
      <c r="I303" s="223"/>
      <c r="J303" s="219"/>
      <c r="K303" s="219"/>
      <c r="L303" s="224"/>
      <c r="M303" s="225"/>
      <c r="N303" s="226"/>
      <c r="O303" s="226"/>
      <c r="P303" s="226"/>
      <c r="Q303" s="226"/>
      <c r="R303" s="226"/>
      <c r="S303" s="226"/>
      <c r="T303" s="227"/>
      <c r="AT303" s="228" t="s">
        <v>173</v>
      </c>
      <c r="AU303" s="228" t="s">
        <v>82</v>
      </c>
      <c r="AV303" s="12" t="s">
        <v>82</v>
      </c>
      <c r="AW303" s="12" t="s">
        <v>36</v>
      </c>
      <c r="AX303" s="12" t="s">
        <v>72</v>
      </c>
      <c r="AY303" s="228" t="s">
        <v>162</v>
      </c>
    </row>
    <row r="304" spans="2:65" s="13" customFormat="1">
      <c r="B304" s="229"/>
      <c r="C304" s="230"/>
      <c r="D304" s="231" t="s">
        <v>173</v>
      </c>
      <c r="E304" s="232" t="s">
        <v>21</v>
      </c>
      <c r="F304" s="233" t="s">
        <v>177</v>
      </c>
      <c r="G304" s="230"/>
      <c r="H304" s="234">
        <v>1.6950000000000001</v>
      </c>
      <c r="I304" s="235"/>
      <c r="J304" s="230"/>
      <c r="K304" s="230"/>
      <c r="L304" s="236"/>
      <c r="M304" s="237"/>
      <c r="N304" s="238"/>
      <c r="O304" s="238"/>
      <c r="P304" s="238"/>
      <c r="Q304" s="238"/>
      <c r="R304" s="238"/>
      <c r="S304" s="238"/>
      <c r="T304" s="239"/>
      <c r="AT304" s="240" t="s">
        <v>173</v>
      </c>
      <c r="AU304" s="240" t="s">
        <v>82</v>
      </c>
      <c r="AV304" s="13" t="s">
        <v>169</v>
      </c>
      <c r="AW304" s="13" t="s">
        <v>36</v>
      </c>
      <c r="AX304" s="13" t="s">
        <v>80</v>
      </c>
      <c r="AY304" s="240" t="s">
        <v>162</v>
      </c>
    </row>
    <row r="305" spans="2:65" s="1" customFormat="1" ht="28.9" customHeight="1">
      <c r="B305" s="40"/>
      <c r="C305" s="192" t="s">
        <v>394</v>
      </c>
      <c r="D305" s="192" t="s">
        <v>164</v>
      </c>
      <c r="E305" s="193" t="s">
        <v>395</v>
      </c>
      <c r="F305" s="194" t="s">
        <v>396</v>
      </c>
      <c r="G305" s="195" t="s">
        <v>260</v>
      </c>
      <c r="H305" s="196">
        <v>113</v>
      </c>
      <c r="I305" s="197"/>
      <c r="J305" s="198">
        <f>ROUND(I305*H305,2)</f>
        <v>0</v>
      </c>
      <c r="K305" s="194" t="s">
        <v>168</v>
      </c>
      <c r="L305" s="60"/>
      <c r="M305" s="199" t="s">
        <v>21</v>
      </c>
      <c r="N305" s="200" t="s">
        <v>43</v>
      </c>
      <c r="O305" s="41"/>
      <c r="P305" s="201">
        <f>O305*H305</f>
        <v>0</v>
      </c>
      <c r="Q305" s="201">
        <v>0</v>
      </c>
      <c r="R305" s="201">
        <f>Q305*H305</f>
        <v>0</v>
      </c>
      <c r="S305" s="201">
        <v>0</v>
      </c>
      <c r="T305" s="202">
        <f>S305*H305</f>
        <v>0</v>
      </c>
      <c r="AR305" s="23" t="s">
        <v>169</v>
      </c>
      <c r="AT305" s="23" t="s">
        <v>164</v>
      </c>
      <c r="AU305" s="23" t="s">
        <v>82</v>
      </c>
      <c r="AY305" s="23" t="s">
        <v>162</v>
      </c>
      <c r="BE305" s="203">
        <f>IF(N305="základní",J305,0)</f>
        <v>0</v>
      </c>
      <c r="BF305" s="203">
        <f>IF(N305="snížená",J305,0)</f>
        <v>0</v>
      </c>
      <c r="BG305" s="203">
        <f>IF(N305="zákl. přenesená",J305,0)</f>
        <v>0</v>
      </c>
      <c r="BH305" s="203">
        <f>IF(N305="sníž. přenesená",J305,0)</f>
        <v>0</v>
      </c>
      <c r="BI305" s="203">
        <f>IF(N305="nulová",J305,0)</f>
        <v>0</v>
      </c>
      <c r="BJ305" s="23" t="s">
        <v>80</v>
      </c>
      <c r="BK305" s="203">
        <f>ROUND(I305*H305,2)</f>
        <v>0</v>
      </c>
      <c r="BL305" s="23" t="s">
        <v>169</v>
      </c>
      <c r="BM305" s="23" t="s">
        <v>827</v>
      </c>
    </row>
    <row r="306" spans="2:65" s="1" customFormat="1" ht="135">
      <c r="B306" s="40"/>
      <c r="C306" s="62"/>
      <c r="D306" s="204" t="s">
        <v>171</v>
      </c>
      <c r="E306" s="62"/>
      <c r="F306" s="205" t="s">
        <v>398</v>
      </c>
      <c r="G306" s="62"/>
      <c r="H306" s="62"/>
      <c r="I306" s="162"/>
      <c r="J306" s="62"/>
      <c r="K306" s="62"/>
      <c r="L306" s="60"/>
      <c r="M306" s="206"/>
      <c r="N306" s="41"/>
      <c r="O306" s="41"/>
      <c r="P306" s="41"/>
      <c r="Q306" s="41"/>
      <c r="R306" s="41"/>
      <c r="S306" s="41"/>
      <c r="T306" s="77"/>
      <c r="AT306" s="23" t="s">
        <v>171</v>
      </c>
      <c r="AU306" s="23" t="s">
        <v>82</v>
      </c>
    </row>
    <row r="307" spans="2:65" s="11" customFormat="1">
      <c r="B307" s="207"/>
      <c r="C307" s="208"/>
      <c r="D307" s="204" t="s">
        <v>173</v>
      </c>
      <c r="E307" s="209" t="s">
        <v>21</v>
      </c>
      <c r="F307" s="210" t="s">
        <v>772</v>
      </c>
      <c r="G307" s="208"/>
      <c r="H307" s="211" t="s">
        <v>21</v>
      </c>
      <c r="I307" s="212"/>
      <c r="J307" s="208"/>
      <c r="K307" s="208"/>
      <c r="L307" s="213"/>
      <c r="M307" s="214"/>
      <c r="N307" s="215"/>
      <c r="O307" s="215"/>
      <c r="P307" s="215"/>
      <c r="Q307" s="215"/>
      <c r="R307" s="215"/>
      <c r="S307" s="215"/>
      <c r="T307" s="216"/>
      <c r="AT307" s="217" t="s">
        <v>173</v>
      </c>
      <c r="AU307" s="217" t="s">
        <v>82</v>
      </c>
      <c r="AV307" s="11" t="s">
        <v>80</v>
      </c>
      <c r="AW307" s="11" t="s">
        <v>36</v>
      </c>
      <c r="AX307" s="11" t="s">
        <v>72</v>
      </c>
      <c r="AY307" s="217" t="s">
        <v>162</v>
      </c>
    </row>
    <row r="308" spans="2:65" s="11" customFormat="1">
      <c r="B308" s="207"/>
      <c r="C308" s="208"/>
      <c r="D308" s="204" t="s">
        <v>173</v>
      </c>
      <c r="E308" s="209" t="s">
        <v>21</v>
      </c>
      <c r="F308" s="210" t="s">
        <v>399</v>
      </c>
      <c r="G308" s="208"/>
      <c r="H308" s="211" t="s">
        <v>21</v>
      </c>
      <c r="I308" s="212"/>
      <c r="J308" s="208"/>
      <c r="K308" s="208"/>
      <c r="L308" s="213"/>
      <c r="M308" s="214"/>
      <c r="N308" s="215"/>
      <c r="O308" s="215"/>
      <c r="P308" s="215"/>
      <c r="Q308" s="215"/>
      <c r="R308" s="215"/>
      <c r="S308" s="215"/>
      <c r="T308" s="216"/>
      <c r="AT308" s="217" t="s">
        <v>173</v>
      </c>
      <c r="AU308" s="217" t="s">
        <v>82</v>
      </c>
      <c r="AV308" s="11" t="s">
        <v>80</v>
      </c>
      <c r="AW308" s="11" t="s">
        <v>36</v>
      </c>
      <c r="AX308" s="11" t="s">
        <v>72</v>
      </c>
      <c r="AY308" s="217" t="s">
        <v>162</v>
      </c>
    </row>
    <row r="309" spans="2:65" s="12" customFormat="1">
      <c r="B309" s="218"/>
      <c r="C309" s="219"/>
      <c r="D309" s="204" t="s">
        <v>173</v>
      </c>
      <c r="E309" s="220" t="s">
        <v>21</v>
      </c>
      <c r="F309" s="221" t="s">
        <v>824</v>
      </c>
      <c r="G309" s="219"/>
      <c r="H309" s="222">
        <v>113</v>
      </c>
      <c r="I309" s="223"/>
      <c r="J309" s="219"/>
      <c r="K309" s="219"/>
      <c r="L309" s="224"/>
      <c r="M309" s="225"/>
      <c r="N309" s="226"/>
      <c r="O309" s="226"/>
      <c r="P309" s="226"/>
      <c r="Q309" s="226"/>
      <c r="R309" s="226"/>
      <c r="S309" s="226"/>
      <c r="T309" s="227"/>
      <c r="AT309" s="228" t="s">
        <v>173</v>
      </c>
      <c r="AU309" s="228" t="s">
        <v>82</v>
      </c>
      <c r="AV309" s="12" t="s">
        <v>82</v>
      </c>
      <c r="AW309" s="12" t="s">
        <v>36</v>
      </c>
      <c r="AX309" s="12" t="s">
        <v>72</v>
      </c>
      <c r="AY309" s="228" t="s">
        <v>162</v>
      </c>
    </row>
    <row r="310" spans="2:65" s="13" customFormat="1">
      <c r="B310" s="229"/>
      <c r="C310" s="230"/>
      <c r="D310" s="204" t="s">
        <v>173</v>
      </c>
      <c r="E310" s="252" t="s">
        <v>21</v>
      </c>
      <c r="F310" s="253" t="s">
        <v>177</v>
      </c>
      <c r="G310" s="230"/>
      <c r="H310" s="254">
        <v>113</v>
      </c>
      <c r="I310" s="235"/>
      <c r="J310" s="230"/>
      <c r="K310" s="230"/>
      <c r="L310" s="236"/>
      <c r="M310" s="237"/>
      <c r="N310" s="238"/>
      <c r="O310" s="238"/>
      <c r="P310" s="238"/>
      <c r="Q310" s="238"/>
      <c r="R310" s="238"/>
      <c r="S310" s="238"/>
      <c r="T310" s="239"/>
      <c r="AT310" s="240" t="s">
        <v>173</v>
      </c>
      <c r="AU310" s="240" t="s">
        <v>82</v>
      </c>
      <c r="AV310" s="13" t="s">
        <v>169</v>
      </c>
      <c r="AW310" s="13" t="s">
        <v>36</v>
      </c>
      <c r="AX310" s="13" t="s">
        <v>80</v>
      </c>
      <c r="AY310" s="240" t="s">
        <v>162</v>
      </c>
    </row>
    <row r="311" spans="2:65" s="10" customFormat="1" ht="29.85" customHeight="1">
      <c r="B311" s="175"/>
      <c r="C311" s="176"/>
      <c r="D311" s="189" t="s">
        <v>71</v>
      </c>
      <c r="E311" s="190" t="s">
        <v>82</v>
      </c>
      <c r="F311" s="190" t="s">
        <v>400</v>
      </c>
      <c r="G311" s="176"/>
      <c r="H311" s="176"/>
      <c r="I311" s="179"/>
      <c r="J311" s="191">
        <f>BK311</f>
        <v>0</v>
      </c>
      <c r="K311" s="176"/>
      <c r="L311" s="181"/>
      <c r="M311" s="182"/>
      <c r="N311" s="183"/>
      <c r="O311" s="183"/>
      <c r="P311" s="184">
        <f>SUM(P312:P338)</f>
        <v>0</v>
      </c>
      <c r="Q311" s="183"/>
      <c r="R311" s="184">
        <f>SUM(R312:R338)</f>
        <v>10.259640000000001</v>
      </c>
      <c r="S311" s="183"/>
      <c r="T311" s="185">
        <f>SUM(T312:T338)</f>
        <v>0</v>
      </c>
      <c r="AR311" s="186" t="s">
        <v>80</v>
      </c>
      <c r="AT311" s="187" t="s">
        <v>71</v>
      </c>
      <c r="AU311" s="187" t="s">
        <v>80</v>
      </c>
      <c r="AY311" s="186" t="s">
        <v>162</v>
      </c>
      <c r="BK311" s="188">
        <f>SUM(BK312:BK338)</f>
        <v>0</v>
      </c>
    </row>
    <row r="312" spans="2:65" s="1" customFormat="1" ht="28.9" customHeight="1">
      <c r="B312" s="40"/>
      <c r="C312" s="192" t="s">
        <v>222</v>
      </c>
      <c r="D312" s="192" t="s">
        <v>164</v>
      </c>
      <c r="E312" s="193" t="s">
        <v>401</v>
      </c>
      <c r="F312" s="194" t="s">
        <v>402</v>
      </c>
      <c r="G312" s="195" t="s">
        <v>403</v>
      </c>
      <c r="H312" s="196">
        <v>517</v>
      </c>
      <c r="I312" s="197"/>
      <c r="J312" s="198">
        <f>ROUND(I312*H312,2)</f>
        <v>0</v>
      </c>
      <c r="K312" s="194" t="s">
        <v>168</v>
      </c>
      <c r="L312" s="60"/>
      <c r="M312" s="199" t="s">
        <v>21</v>
      </c>
      <c r="N312" s="200" t="s">
        <v>43</v>
      </c>
      <c r="O312" s="41"/>
      <c r="P312" s="201">
        <f>O312*H312</f>
        <v>0</v>
      </c>
      <c r="Q312" s="201">
        <v>2.0000000000000001E-4</v>
      </c>
      <c r="R312" s="201">
        <f>Q312*H312</f>
        <v>0.10340000000000001</v>
      </c>
      <c r="S312" s="201">
        <v>0</v>
      </c>
      <c r="T312" s="202">
        <f>S312*H312</f>
        <v>0</v>
      </c>
      <c r="AR312" s="23" t="s">
        <v>169</v>
      </c>
      <c r="AT312" s="23" t="s">
        <v>164</v>
      </c>
      <c r="AU312" s="23" t="s">
        <v>82</v>
      </c>
      <c r="AY312" s="23" t="s">
        <v>162</v>
      </c>
      <c r="BE312" s="203">
        <f>IF(N312="základní",J312,0)</f>
        <v>0</v>
      </c>
      <c r="BF312" s="203">
        <f>IF(N312="snížená",J312,0)</f>
        <v>0</v>
      </c>
      <c r="BG312" s="203">
        <f>IF(N312="zákl. přenesená",J312,0)</f>
        <v>0</v>
      </c>
      <c r="BH312" s="203">
        <f>IF(N312="sníž. přenesená",J312,0)</f>
        <v>0</v>
      </c>
      <c r="BI312" s="203">
        <f>IF(N312="nulová",J312,0)</f>
        <v>0</v>
      </c>
      <c r="BJ312" s="23" t="s">
        <v>80</v>
      </c>
      <c r="BK312" s="203">
        <f>ROUND(I312*H312,2)</f>
        <v>0</v>
      </c>
      <c r="BL312" s="23" t="s">
        <v>169</v>
      </c>
      <c r="BM312" s="23" t="s">
        <v>828</v>
      </c>
    </row>
    <row r="313" spans="2:65" s="11" customFormat="1">
      <c r="B313" s="207"/>
      <c r="C313" s="208"/>
      <c r="D313" s="204" t="s">
        <v>173</v>
      </c>
      <c r="E313" s="209" t="s">
        <v>21</v>
      </c>
      <c r="F313" s="210" t="s">
        <v>772</v>
      </c>
      <c r="G313" s="208"/>
      <c r="H313" s="211" t="s">
        <v>21</v>
      </c>
      <c r="I313" s="212"/>
      <c r="J313" s="208"/>
      <c r="K313" s="208"/>
      <c r="L313" s="213"/>
      <c r="M313" s="214"/>
      <c r="N313" s="215"/>
      <c r="O313" s="215"/>
      <c r="P313" s="215"/>
      <c r="Q313" s="215"/>
      <c r="R313" s="215"/>
      <c r="S313" s="215"/>
      <c r="T313" s="216"/>
      <c r="AT313" s="217" t="s">
        <v>173</v>
      </c>
      <c r="AU313" s="217" t="s">
        <v>82</v>
      </c>
      <c r="AV313" s="11" t="s">
        <v>80</v>
      </c>
      <c r="AW313" s="11" t="s">
        <v>36</v>
      </c>
      <c r="AX313" s="11" t="s">
        <v>72</v>
      </c>
      <c r="AY313" s="217" t="s">
        <v>162</v>
      </c>
    </row>
    <row r="314" spans="2:65" s="11" customFormat="1">
      <c r="B314" s="207"/>
      <c r="C314" s="208"/>
      <c r="D314" s="204" t="s">
        <v>173</v>
      </c>
      <c r="E314" s="209" t="s">
        <v>21</v>
      </c>
      <c r="F314" s="210" t="s">
        <v>405</v>
      </c>
      <c r="G314" s="208"/>
      <c r="H314" s="211" t="s">
        <v>21</v>
      </c>
      <c r="I314" s="212"/>
      <c r="J314" s="208"/>
      <c r="K314" s="208"/>
      <c r="L314" s="213"/>
      <c r="M314" s="214"/>
      <c r="N314" s="215"/>
      <c r="O314" s="215"/>
      <c r="P314" s="215"/>
      <c r="Q314" s="215"/>
      <c r="R314" s="215"/>
      <c r="S314" s="215"/>
      <c r="T314" s="216"/>
      <c r="AT314" s="217" t="s">
        <v>173</v>
      </c>
      <c r="AU314" s="217" t="s">
        <v>82</v>
      </c>
      <c r="AV314" s="11" t="s">
        <v>80</v>
      </c>
      <c r="AW314" s="11" t="s">
        <v>36</v>
      </c>
      <c r="AX314" s="11" t="s">
        <v>72</v>
      </c>
      <c r="AY314" s="217" t="s">
        <v>162</v>
      </c>
    </row>
    <row r="315" spans="2:65" s="12" customFormat="1">
      <c r="B315" s="218"/>
      <c r="C315" s="219"/>
      <c r="D315" s="204" t="s">
        <v>173</v>
      </c>
      <c r="E315" s="220" t="s">
        <v>21</v>
      </c>
      <c r="F315" s="221" t="s">
        <v>829</v>
      </c>
      <c r="G315" s="219"/>
      <c r="H315" s="222">
        <v>194</v>
      </c>
      <c r="I315" s="223"/>
      <c r="J315" s="219"/>
      <c r="K315" s="219"/>
      <c r="L315" s="224"/>
      <c r="M315" s="225"/>
      <c r="N315" s="226"/>
      <c r="O315" s="226"/>
      <c r="P315" s="226"/>
      <c r="Q315" s="226"/>
      <c r="R315" s="226"/>
      <c r="S315" s="226"/>
      <c r="T315" s="227"/>
      <c r="AT315" s="228" t="s">
        <v>173</v>
      </c>
      <c r="AU315" s="228" t="s">
        <v>82</v>
      </c>
      <c r="AV315" s="12" t="s">
        <v>82</v>
      </c>
      <c r="AW315" s="12" t="s">
        <v>36</v>
      </c>
      <c r="AX315" s="12" t="s">
        <v>72</v>
      </c>
      <c r="AY315" s="228" t="s">
        <v>162</v>
      </c>
    </row>
    <row r="316" spans="2:65" s="11" customFormat="1">
      <c r="B316" s="207"/>
      <c r="C316" s="208"/>
      <c r="D316" s="204" t="s">
        <v>173</v>
      </c>
      <c r="E316" s="209" t="s">
        <v>21</v>
      </c>
      <c r="F316" s="210" t="s">
        <v>407</v>
      </c>
      <c r="G316" s="208"/>
      <c r="H316" s="211" t="s">
        <v>21</v>
      </c>
      <c r="I316" s="212"/>
      <c r="J316" s="208"/>
      <c r="K316" s="208"/>
      <c r="L316" s="213"/>
      <c r="M316" s="214"/>
      <c r="N316" s="215"/>
      <c r="O316" s="215"/>
      <c r="P316" s="215"/>
      <c r="Q316" s="215"/>
      <c r="R316" s="215"/>
      <c r="S316" s="215"/>
      <c r="T316" s="216"/>
      <c r="AT316" s="217" t="s">
        <v>173</v>
      </c>
      <c r="AU316" s="217" t="s">
        <v>82</v>
      </c>
      <c r="AV316" s="11" t="s">
        <v>80</v>
      </c>
      <c r="AW316" s="11" t="s">
        <v>36</v>
      </c>
      <c r="AX316" s="11" t="s">
        <v>72</v>
      </c>
      <c r="AY316" s="217" t="s">
        <v>162</v>
      </c>
    </row>
    <row r="317" spans="2:65" s="12" customFormat="1">
      <c r="B317" s="218"/>
      <c r="C317" s="219"/>
      <c r="D317" s="204" t="s">
        <v>173</v>
      </c>
      <c r="E317" s="220" t="s">
        <v>21</v>
      </c>
      <c r="F317" s="221" t="s">
        <v>830</v>
      </c>
      <c r="G317" s="219"/>
      <c r="H317" s="222">
        <v>73</v>
      </c>
      <c r="I317" s="223"/>
      <c r="J317" s="219"/>
      <c r="K317" s="219"/>
      <c r="L317" s="224"/>
      <c r="M317" s="225"/>
      <c r="N317" s="226"/>
      <c r="O317" s="226"/>
      <c r="P317" s="226"/>
      <c r="Q317" s="226"/>
      <c r="R317" s="226"/>
      <c r="S317" s="226"/>
      <c r="T317" s="227"/>
      <c r="AT317" s="228" t="s">
        <v>173</v>
      </c>
      <c r="AU317" s="228" t="s">
        <v>82</v>
      </c>
      <c r="AV317" s="12" t="s">
        <v>82</v>
      </c>
      <c r="AW317" s="12" t="s">
        <v>36</v>
      </c>
      <c r="AX317" s="12" t="s">
        <v>72</v>
      </c>
      <c r="AY317" s="228" t="s">
        <v>162</v>
      </c>
    </row>
    <row r="318" spans="2:65" s="12" customFormat="1">
      <c r="B318" s="218"/>
      <c r="C318" s="219"/>
      <c r="D318" s="204" t="s">
        <v>173</v>
      </c>
      <c r="E318" s="220" t="s">
        <v>21</v>
      </c>
      <c r="F318" s="221" t="s">
        <v>800</v>
      </c>
      <c r="G318" s="219"/>
      <c r="H318" s="222">
        <v>33</v>
      </c>
      <c r="I318" s="223"/>
      <c r="J318" s="219"/>
      <c r="K318" s="219"/>
      <c r="L318" s="224"/>
      <c r="M318" s="225"/>
      <c r="N318" s="226"/>
      <c r="O318" s="226"/>
      <c r="P318" s="226"/>
      <c r="Q318" s="226"/>
      <c r="R318" s="226"/>
      <c r="S318" s="226"/>
      <c r="T318" s="227"/>
      <c r="AT318" s="228" t="s">
        <v>173</v>
      </c>
      <c r="AU318" s="228" t="s">
        <v>82</v>
      </c>
      <c r="AV318" s="12" t="s">
        <v>82</v>
      </c>
      <c r="AW318" s="12" t="s">
        <v>36</v>
      </c>
      <c r="AX318" s="12" t="s">
        <v>72</v>
      </c>
      <c r="AY318" s="228" t="s">
        <v>162</v>
      </c>
    </row>
    <row r="319" spans="2:65" s="11" customFormat="1">
      <c r="B319" s="207"/>
      <c r="C319" s="208"/>
      <c r="D319" s="204" t="s">
        <v>173</v>
      </c>
      <c r="E319" s="209" t="s">
        <v>21</v>
      </c>
      <c r="F319" s="210" t="s">
        <v>410</v>
      </c>
      <c r="G319" s="208"/>
      <c r="H319" s="211" t="s">
        <v>21</v>
      </c>
      <c r="I319" s="212"/>
      <c r="J319" s="208"/>
      <c r="K319" s="208"/>
      <c r="L319" s="213"/>
      <c r="M319" s="214"/>
      <c r="N319" s="215"/>
      <c r="O319" s="215"/>
      <c r="P319" s="215"/>
      <c r="Q319" s="215"/>
      <c r="R319" s="215"/>
      <c r="S319" s="215"/>
      <c r="T319" s="216"/>
      <c r="AT319" s="217" t="s">
        <v>173</v>
      </c>
      <c r="AU319" s="217" t="s">
        <v>82</v>
      </c>
      <c r="AV319" s="11" t="s">
        <v>80</v>
      </c>
      <c r="AW319" s="11" t="s">
        <v>36</v>
      </c>
      <c r="AX319" s="11" t="s">
        <v>72</v>
      </c>
      <c r="AY319" s="217" t="s">
        <v>162</v>
      </c>
    </row>
    <row r="320" spans="2:65" s="12" customFormat="1">
      <c r="B320" s="218"/>
      <c r="C320" s="219"/>
      <c r="D320" s="204" t="s">
        <v>173</v>
      </c>
      <c r="E320" s="220" t="s">
        <v>21</v>
      </c>
      <c r="F320" s="221" t="s">
        <v>831</v>
      </c>
      <c r="G320" s="219"/>
      <c r="H320" s="222">
        <v>217</v>
      </c>
      <c r="I320" s="223"/>
      <c r="J320" s="219"/>
      <c r="K320" s="219"/>
      <c r="L320" s="224"/>
      <c r="M320" s="225"/>
      <c r="N320" s="226"/>
      <c r="O320" s="226"/>
      <c r="P320" s="226"/>
      <c r="Q320" s="226"/>
      <c r="R320" s="226"/>
      <c r="S320" s="226"/>
      <c r="T320" s="227"/>
      <c r="AT320" s="228" t="s">
        <v>173</v>
      </c>
      <c r="AU320" s="228" t="s">
        <v>82</v>
      </c>
      <c r="AV320" s="12" t="s">
        <v>82</v>
      </c>
      <c r="AW320" s="12" t="s">
        <v>36</v>
      </c>
      <c r="AX320" s="12" t="s">
        <v>72</v>
      </c>
      <c r="AY320" s="228" t="s">
        <v>162</v>
      </c>
    </row>
    <row r="321" spans="2:65" s="13" customFormat="1">
      <c r="B321" s="229"/>
      <c r="C321" s="230"/>
      <c r="D321" s="231" t="s">
        <v>173</v>
      </c>
      <c r="E321" s="232" t="s">
        <v>21</v>
      </c>
      <c r="F321" s="233" t="s">
        <v>177</v>
      </c>
      <c r="G321" s="230"/>
      <c r="H321" s="234">
        <v>517</v>
      </c>
      <c r="I321" s="235"/>
      <c r="J321" s="230"/>
      <c r="K321" s="230"/>
      <c r="L321" s="236"/>
      <c r="M321" s="237"/>
      <c r="N321" s="238"/>
      <c r="O321" s="238"/>
      <c r="P321" s="238"/>
      <c r="Q321" s="238"/>
      <c r="R321" s="238"/>
      <c r="S321" s="238"/>
      <c r="T321" s="239"/>
      <c r="AT321" s="240" t="s">
        <v>173</v>
      </c>
      <c r="AU321" s="240" t="s">
        <v>82</v>
      </c>
      <c r="AV321" s="13" t="s">
        <v>169</v>
      </c>
      <c r="AW321" s="13" t="s">
        <v>36</v>
      </c>
      <c r="AX321" s="13" t="s">
        <v>80</v>
      </c>
      <c r="AY321" s="240" t="s">
        <v>162</v>
      </c>
    </row>
    <row r="322" spans="2:65" s="1" customFormat="1" ht="28.9" customHeight="1">
      <c r="B322" s="40"/>
      <c r="C322" s="192" t="s">
        <v>412</v>
      </c>
      <c r="D322" s="192" t="s">
        <v>164</v>
      </c>
      <c r="E322" s="193" t="s">
        <v>413</v>
      </c>
      <c r="F322" s="194" t="s">
        <v>414</v>
      </c>
      <c r="G322" s="195" t="s">
        <v>403</v>
      </c>
      <c r="H322" s="196">
        <v>55</v>
      </c>
      <c r="I322" s="197"/>
      <c r="J322" s="198">
        <f>ROUND(I322*H322,2)</f>
        <v>0</v>
      </c>
      <c r="K322" s="194" t="s">
        <v>168</v>
      </c>
      <c r="L322" s="60"/>
      <c r="M322" s="199" t="s">
        <v>21</v>
      </c>
      <c r="N322" s="200" t="s">
        <v>43</v>
      </c>
      <c r="O322" s="41"/>
      <c r="P322" s="201">
        <f>O322*H322</f>
        <v>0</v>
      </c>
      <c r="Q322" s="201">
        <v>2.7999999999999998E-4</v>
      </c>
      <c r="R322" s="201">
        <f>Q322*H322</f>
        <v>1.5399999999999999E-2</v>
      </c>
      <c r="S322" s="201">
        <v>0</v>
      </c>
      <c r="T322" s="202">
        <f>S322*H322</f>
        <v>0</v>
      </c>
      <c r="AR322" s="23" t="s">
        <v>169</v>
      </c>
      <c r="AT322" s="23" t="s">
        <v>164</v>
      </c>
      <c r="AU322" s="23" t="s">
        <v>82</v>
      </c>
      <c r="AY322" s="23" t="s">
        <v>162</v>
      </c>
      <c r="BE322" s="203">
        <f>IF(N322="základní",J322,0)</f>
        <v>0</v>
      </c>
      <c r="BF322" s="203">
        <f>IF(N322="snížená",J322,0)</f>
        <v>0</v>
      </c>
      <c r="BG322" s="203">
        <f>IF(N322="zákl. přenesená",J322,0)</f>
        <v>0</v>
      </c>
      <c r="BH322" s="203">
        <f>IF(N322="sníž. přenesená",J322,0)</f>
        <v>0</v>
      </c>
      <c r="BI322" s="203">
        <f>IF(N322="nulová",J322,0)</f>
        <v>0</v>
      </c>
      <c r="BJ322" s="23" t="s">
        <v>80</v>
      </c>
      <c r="BK322" s="203">
        <f>ROUND(I322*H322,2)</f>
        <v>0</v>
      </c>
      <c r="BL322" s="23" t="s">
        <v>169</v>
      </c>
      <c r="BM322" s="23" t="s">
        <v>832</v>
      </c>
    </row>
    <row r="323" spans="2:65" s="11" customFormat="1">
      <c r="B323" s="207"/>
      <c r="C323" s="208"/>
      <c r="D323" s="204" t="s">
        <v>173</v>
      </c>
      <c r="E323" s="209" t="s">
        <v>21</v>
      </c>
      <c r="F323" s="210" t="s">
        <v>772</v>
      </c>
      <c r="G323" s="208"/>
      <c r="H323" s="211" t="s">
        <v>21</v>
      </c>
      <c r="I323" s="212"/>
      <c r="J323" s="208"/>
      <c r="K323" s="208"/>
      <c r="L323" s="213"/>
      <c r="M323" s="214"/>
      <c r="N323" s="215"/>
      <c r="O323" s="215"/>
      <c r="P323" s="215"/>
      <c r="Q323" s="215"/>
      <c r="R323" s="215"/>
      <c r="S323" s="215"/>
      <c r="T323" s="216"/>
      <c r="AT323" s="217" t="s">
        <v>173</v>
      </c>
      <c r="AU323" s="217" t="s">
        <v>82</v>
      </c>
      <c r="AV323" s="11" t="s">
        <v>80</v>
      </c>
      <c r="AW323" s="11" t="s">
        <v>36</v>
      </c>
      <c r="AX323" s="11" t="s">
        <v>72</v>
      </c>
      <c r="AY323" s="217" t="s">
        <v>162</v>
      </c>
    </row>
    <row r="324" spans="2:65" s="11" customFormat="1">
      <c r="B324" s="207"/>
      <c r="C324" s="208"/>
      <c r="D324" s="204" t="s">
        <v>173</v>
      </c>
      <c r="E324" s="209" t="s">
        <v>21</v>
      </c>
      <c r="F324" s="210" t="s">
        <v>416</v>
      </c>
      <c r="G324" s="208"/>
      <c r="H324" s="211" t="s">
        <v>21</v>
      </c>
      <c r="I324" s="212"/>
      <c r="J324" s="208"/>
      <c r="K324" s="208"/>
      <c r="L324" s="213"/>
      <c r="M324" s="214"/>
      <c r="N324" s="215"/>
      <c r="O324" s="215"/>
      <c r="P324" s="215"/>
      <c r="Q324" s="215"/>
      <c r="R324" s="215"/>
      <c r="S324" s="215"/>
      <c r="T324" s="216"/>
      <c r="AT324" s="217" t="s">
        <v>173</v>
      </c>
      <c r="AU324" s="217" t="s">
        <v>82</v>
      </c>
      <c r="AV324" s="11" t="s">
        <v>80</v>
      </c>
      <c r="AW324" s="11" t="s">
        <v>36</v>
      </c>
      <c r="AX324" s="11" t="s">
        <v>72</v>
      </c>
      <c r="AY324" s="217" t="s">
        <v>162</v>
      </c>
    </row>
    <row r="325" spans="2:65" s="12" customFormat="1">
      <c r="B325" s="218"/>
      <c r="C325" s="219"/>
      <c r="D325" s="204" t="s">
        <v>173</v>
      </c>
      <c r="E325" s="220" t="s">
        <v>21</v>
      </c>
      <c r="F325" s="221" t="s">
        <v>540</v>
      </c>
      <c r="G325" s="219"/>
      <c r="H325" s="222">
        <v>55</v>
      </c>
      <c r="I325" s="223"/>
      <c r="J325" s="219"/>
      <c r="K325" s="219"/>
      <c r="L325" s="224"/>
      <c r="M325" s="225"/>
      <c r="N325" s="226"/>
      <c r="O325" s="226"/>
      <c r="P325" s="226"/>
      <c r="Q325" s="226"/>
      <c r="R325" s="226"/>
      <c r="S325" s="226"/>
      <c r="T325" s="227"/>
      <c r="AT325" s="228" t="s">
        <v>173</v>
      </c>
      <c r="AU325" s="228" t="s">
        <v>82</v>
      </c>
      <c r="AV325" s="12" t="s">
        <v>82</v>
      </c>
      <c r="AW325" s="12" t="s">
        <v>36</v>
      </c>
      <c r="AX325" s="12" t="s">
        <v>72</v>
      </c>
      <c r="AY325" s="228" t="s">
        <v>162</v>
      </c>
    </row>
    <row r="326" spans="2:65" s="13" customFormat="1">
      <c r="B326" s="229"/>
      <c r="C326" s="230"/>
      <c r="D326" s="231" t="s">
        <v>173</v>
      </c>
      <c r="E326" s="232" t="s">
        <v>21</v>
      </c>
      <c r="F326" s="233" t="s">
        <v>177</v>
      </c>
      <c r="G326" s="230"/>
      <c r="H326" s="234">
        <v>55</v>
      </c>
      <c r="I326" s="235"/>
      <c r="J326" s="230"/>
      <c r="K326" s="230"/>
      <c r="L326" s="236"/>
      <c r="M326" s="237"/>
      <c r="N326" s="238"/>
      <c r="O326" s="238"/>
      <c r="P326" s="238"/>
      <c r="Q326" s="238"/>
      <c r="R326" s="238"/>
      <c r="S326" s="238"/>
      <c r="T326" s="239"/>
      <c r="AT326" s="240" t="s">
        <v>173</v>
      </c>
      <c r="AU326" s="240" t="s">
        <v>82</v>
      </c>
      <c r="AV326" s="13" t="s">
        <v>169</v>
      </c>
      <c r="AW326" s="13" t="s">
        <v>36</v>
      </c>
      <c r="AX326" s="13" t="s">
        <v>80</v>
      </c>
      <c r="AY326" s="240" t="s">
        <v>162</v>
      </c>
    </row>
    <row r="327" spans="2:65" s="1" customFormat="1" ht="28.9" customHeight="1">
      <c r="B327" s="40"/>
      <c r="C327" s="192" t="s">
        <v>418</v>
      </c>
      <c r="D327" s="192" t="s">
        <v>164</v>
      </c>
      <c r="E327" s="193" t="s">
        <v>419</v>
      </c>
      <c r="F327" s="194" t="s">
        <v>420</v>
      </c>
      <c r="G327" s="195" t="s">
        <v>167</v>
      </c>
      <c r="H327" s="196">
        <v>4</v>
      </c>
      <c r="I327" s="197"/>
      <c r="J327" s="198">
        <f>ROUND(I327*H327,2)</f>
        <v>0</v>
      </c>
      <c r="K327" s="194" t="s">
        <v>168</v>
      </c>
      <c r="L327" s="60"/>
      <c r="M327" s="199" t="s">
        <v>21</v>
      </c>
      <c r="N327" s="200" t="s">
        <v>43</v>
      </c>
      <c r="O327" s="41"/>
      <c r="P327" s="201">
        <f>O327*H327</f>
        <v>0</v>
      </c>
      <c r="Q327" s="201">
        <v>2.45329</v>
      </c>
      <c r="R327" s="201">
        <f>Q327*H327</f>
        <v>9.8131599999999999</v>
      </c>
      <c r="S327" s="201">
        <v>0</v>
      </c>
      <c r="T327" s="202">
        <f>S327*H327</f>
        <v>0</v>
      </c>
      <c r="AR327" s="23" t="s">
        <v>169</v>
      </c>
      <c r="AT327" s="23" t="s">
        <v>164</v>
      </c>
      <c r="AU327" s="23" t="s">
        <v>82</v>
      </c>
      <c r="AY327" s="23" t="s">
        <v>162</v>
      </c>
      <c r="BE327" s="203">
        <f>IF(N327="základní",J327,0)</f>
        <v>0</v>
      </c>
      <c r="BF327" s="203">
        <f>IF(N327="snížená",J327,0)</f>
        <v>0</v>
      </c>
      <c r="BG327" s="203">
        <f>IF(N327="zákl. přenesená",J327,0)</f>
        <v>0</v>
      </c>
      <c r="BH327" s="203">
        <f>IF(N327="sníž. přenesená",J327,0)</f>
        <v>0</v>
      </c>
      <c r="BI327" s="203">
        <f>IF(N327="nulová",J327,0)</f>
        <v>0</v>
      </c>
      <c r="BJ327" s="23" t="s">
        <v>80</v>
      </c>
      <c r="BK327" s="203">
        <f>ROUND(I327*H327,2)</f>
        <v>0</v>
      </c>
      <c r="BL327" s="23" t="s">
        <v>169</v>
      </c>
      <c r="BM327" s="23" t="s">
        <v>833</v>
      </c>
    </row>
    <row r="328" spans="2:65" s="1" customFormat="1" ht="94.5">
      <c r="B328" s="40"/>
      <c r="C328" s="62"/>
      <c r="D328" s="204" t="s">
        <v>171</v>
      </c>
      <c r="E328" s="62"/>
      <c r="F328" s="205" t="s">
        <v>422</v>
      </c>
      <c r="G328" s="62"/>
      <c r="H328" s="62"/>
      <c r="I328" s="162"/>
      <c r="J328" s="62"/>
      <c r="K328" s="62"/>
      <c r="L328" s="60"/>
      <c r="M328" s="206"/>
      <c r="N328" s="41"/>
      <c r="O328" s="41"/>
      <c r="P328" s="41"/>
      <c r="Q328" s="41"/>
      <c r="R328" s="41"/>
      <c r="S328" s="41"/>
      <c r="T328" s="77"/>
      <c r="AT328" s="23" t="s">
        <v>171</v>
      </c>
      <c r="AU328" s="23" t="s">
        <v>82</v>
      </c>
    </row>
    <row r="329" spans="2:65" s="11" customFormat="1">
      <c r="B329" s="207"/>
      <c r="C329" s="208"/>
      <c r="D329" s="204" t="s">
        <v>173</v>
      </c>
      <c r="E329" s="209" t="s">
        <v>21</v>
      </c>
      <c r="F329" s="210" t="s">
        <v>772</v>
      </c>
      <c r="G329" s="208"/>
      <c r="H329" s="211" t="s">
        <v>21</v>
      </c>
      <c r="I329" s="212"/>
      <c r="J329" s="208"/>
      <c r="K329" s="208"/>
      <c r="L329" s="213"/>
      <c r="M329" s="214"/>
      <c r="N329" s="215"/>
      <c r="O329" s="215"/>
      <c r="P329" s="215"/>
      <c r="Q329" s="215"/>
      <c r="R329" s="215"/>
      <c r="S329" s="215"/>
      <c r="T329" s="216"/>
      <c r="AT329" s="217" t="s">
        <v>173</v>
      </c>
      <c r="AU329" s="217" t="s">
        <v>82</v>
      </c>
      <c r="AV329" s="11" t="s">
        <v>80</v>
      </c>
      <c r="AW329" s="11" t="s">
        <v>36</v>
      </c>
      <c r="AX329" s="11" t="s">
        <v>72</v>
      </c>
      <c r="AY329" s="217" t="s">
        <v>162</v>
      </c>
    </row>
    <row r="330" spans="2:65" s="11" customFormat="1">
      <c r="B330" s="207"/>
      <c r="C330" s="208"/>
      <c r="D330" s="204" t="s">
        <v>173</v>
      </c>
      <c r="E330" s="209" t="s">
        <v>21</v>
      </c>
      <c r="F330" s="210" t="s">
        <v>423</v>
      </c>
      <c r="G330" s="208"/>
      <c r="H330" s="211" t="s">
        <v>21</v>
      </c>
      <c r="I330" s="212"/>
      <c r="J330" s="208"/>
      <c r="K330" s="208"/>
      <c r="L330" s="213"/>
      <c r="M330" s="214"/>
      <c r="N330" s="215"/>
      <c r="O330" s="215"/>
      <c r="P330" s="215"/>
      <c r="Q330" s="215"/>
      <c r="R330" s="215"/>
      <c r="S330" s="215"/>
      <c r="T330" s="216"/>
      <c r="AT330" s="217" t="s">
        <v>173</v>
      </c>
      <c r="AU330" s="217" t="s">
        <v>82</v>
      </c>
      <c r="AV330" s="11" t="s">
        <v>80</v>
      </c>
      <c r="AW330" s="11" t="s">
        <v>36</v>
      </c>
      <c r="AX330" s="11" t="s">
        <v>72</v>
      </c>
      <c r="AY330" s="217" t="s">
        <v>162</v>
      </c>
    </row>
    <row r="331" spans="2:65" s="12" customFormat="1">
      <c r="B331" s="218"/>
      <c r="C331" s="219"/>
      <c r="D331" s="204" t="s">
        <v>173</v>
      </c>
      <c r="E331" s="220" t="s">
        <v>21</v>
      </c>
      <c r="F331" s="221" t="s">
        <v>169</v>
      </c>
      <c r="G331" s="219"/>
      <c r="H331" s="222">
        <v>4</v>
      </c>
      <c r="I331" s="223"/>
      <c r="J331" s="219"/>
      <c r="K331" s="219"/>
      <c r="L331" s="224"/>
      <c r="M331" s="225"/>
      <c r="N331" s="226"/>
      <c r="O331" s="226"/>
      <c r="P331" s="226"/>
      <c r="Q331" s="226"/>
      <c r="R331" s="226"/>
      <c r="S331" s="226"/>
      <c r="T331" s="227"/>
      <c r="AT331" s="228" t="s">
        <v>173</v>
      </c>
      <c r="AU331" s="228" t="s">
        <v>82</v>
      </c>
      <c r="AV331" s="12" t="s">
        <v>82</v>
      </c>
      <c r="AW331" s="12" t="s">
        <v>36</v>
      </c>
      <c r="AX331" s="12" t="s">
        <v>72</v>
      </c>
      <c r="AY331" s="228" t="s">
        <v>162</v>
      </c>
    </row>
    <row r="332" spans="2:65" s="13" customFormat="1">
      <c r="B332" s="229"/>
      <c r="C332" s="230"/>
      <c r="D332" s="231" t="s">
        <v>173</v>
      </c>
      <c r="E332" s="232" t="s">
        <v>21</v>
      </c>
      <c r="F332" s="233" t="s">
        <v>177</v>
      </c>
      <c r="G332" s="230"/>
      <c r="H332" s="234">
        <v>4</v>
      </c>
      <c r="I332" s="235"/>
      <c r="J332" s="230"/>
      <c r="K332" s="230"/>
      <c r="L332" s="236"/>
      <c r="M332" s="237"/>
      <c r="N332" s="238"/>
      <c r="O332" s="238"/>
      <c r="P332" s="238"/>
      <c r="Q332" s="238"/>
      <c r="R332" s="238"/>
      <c r="S332" s="238"/>
      <c r="T332" s="239"/>
      <c r="AT332" s="240" t="s">
        <v>173</v>
      </c>
      <c r="AU332" s="240" t="s">
        <v>82</v>
      </c>
      <c r="AV332" s="13" t="s">
        <v>169</v>
      </c>
      <c r="AW332" s="13" t="s">
        <v>36</v>
      </c>
      <c r="AX332" s="13" t="s">
        <v>80</v>
      </c>
      <c r="AY332" s="240" t="s">
        <v>162</v>
      </c>
    </row>
    <row r="333" spans="2:65" s="1" customFormat="1" ht="40.15" customHeight="1">
      <c r="B333" s="40"/>
      <c r="C333" s="192" t="s">
        <v>424</v>
      </c>
      <c r="D333" s="192" t="s">
        <v>164</v>
      </c>
      <c r="E333" s="193" t="s">
        <v>425</v>
      </c>
      <c r="F333" s="194" t="s">
        <v>426</v>
      </c>
      <c r="G333" s="195" t="s">
        <v>403</v>
      </c>
      <c r="H333" s="196">
        <v>64</v>
      </c>
      <c r="I333" s="197"/>
      <c r="J333" s="198">
        <f>ROUND(I333*H333,2)</f>
        <v>0</v>
      </c>
      <c r="K333" s="194" t="s">
        <v>168</v>
      </c>
      <c r="L333" s="60"/>
      <c r="M333" s="199" t="s">
        <v>21</v>
      </c>
      <c r="N333" s="200" t="s">
        <v>43</v>
      </c>
      <c r="O333" s="41"/>
      <c r="P333" s="201">
        <f>O333*H333</f>
        <v>0</v>
      </c>
      <c r="Q333" s="201">
        <v>5.1200000000000004E-3</v>
      </c>
      <c r="R333" s="201">
        <f>Q333*H333</f>
        <v>0.32768000000000003</v>
      </c>
      <c r="S333" s="201">
        <v>0</v>
      </c>
      <c r="T333" s="202">
        <f>S333*H333</f>
        <v>0</v>
      </c>
      <c r="AR333" s="23" t="s">
        <v>169</v>
      </c>
      <c r="AT333" s="23" t="s">
        <v>164</v>
      </c>
      <c r="AU333" s="23" t="s">
        <v>82</v>
      </c>
      <c r="AY333" s="23" t="s">
        <v>162</v>
      </c>
      <c r="BE333" s="203">
        <f>IF(N333="základní",J333,0)</f>
        <v>0</v>
      </c>
      <c r="BF333" s="203">
        <f>IF(N333="snížená",J333,0)</f>
        <v>0</v>
      </c>
      <c r="BG333" s="203">
        <f>IF(N333="zákl. přenesená",J333,0)</f>
        <v>0</v>
      </c>
      <c r="BH333" s="203">
        <f>IF(N333="sníž. přenesená",J333,0)</f>
        <v>0</v>
      </c>
      <c r="BI333" s="203">
        <f>IF(N333="nulová",J333,0)</f>
        <v>0</v>
      </c>
      <c r="BJ333" s="23" t="s">
        <v>80</v>
      </c>
      <c r="BK333" s="203">
        <f>ROUND(I333*H333,2)</f>
        <v>0</v>
      </c>
      <c r="BL333" s="23" t="s">
        <v>169</v>
      </c>
      <c r="BM333" s="23" t="s">
        <v>834</v>
      </c>
    </row>
    <row r="334" spans="2:65" s="1" customFormat="1" ht="121.5">
      <c r="B334" s="40"/>
      <c r="C334" s="62"/>
      <c r="D334" s="204" t="s">
        <v>171</v>
      </c>
      <c r="E334" s="62"/>
      <c r="F334" s="205" t="s">
        <v>428</v>
      </c>
      <c r="G334" s="62"/>
      <c r="H334" s="62"/>
      <c r="I334" s="162"/>
      <c r="J334" s="62"/>
      <c r="K334" s="62"/>
      <c r="L334" s="60"/>
      <c r="M334" s="206"/>
      <c r="N334" s="41"/>
      <c r="O334" s="41"/>
      <c r="P334" s="41"/>
      <c r="Q334" s="41"/>
      <c r="R334" s="41"/>
      <c r="S334" s="41"/>
      <c r="T334" s="77"/>
      <c r="AT334" s="23" t="s">
        <v>171</v>
      </c>
      <c r="AU334" s="23" t="s">
        <v>82</v>
      </c>
    </row>
    <row r="335" spans="2:65" s="11" customFormat="1">
      <c r="B335" s="207"/>
      <c r="C335" s="208"/>
      <c r="D335" s="204" t="s">
        <v>173</v>
      </c>
      <c r="E335" s="209" t="s">
        <v>21</v>
      </c>
      <c r="F335" s="210" t="s">
        <v>772</v>
      </c>
      <c r="G335" s="208"/>
      <c r="H335" s="211" t="s">
        <v>21</v>
      </c>
      <c r="I335" s="212"/>
      <c r="J335" s="208"/>
      <c r="K335" s="208"/>
      <c r="L335" s="213"/>
      <c r="M335" s="214"/>
      <c r="N335" s="215"/>
      <c r="O335" s="215"/>
      <c r="P335" s="215"/>
      <c r="Q335" s="215"/>
      <c r="R335" s="215"/>
      <c r="S335" s="215"/>
      <c r="T335" s="216"/>
      <c r="AT335" s="217" t="s">
        <v>173</v>
      </c>
      <c r="AU335" s="217" t="s">
        <v>82</v>
      </c>
      <c r="AV335" s="11" t="s">
        <v>80</v>
      </c>
      <c r="AW335" s="11" t="s">
        <v>36</v>
      </c>
      <c r="AX335" s="11" t="s">
        <v>72</v>
      </c>
      <c r="AY335" s="217" t="s">
        <v>162</v>
      </c>
    </row>
    <row r="336" spans="2:65" s="11" customFormat="1">
      <c r="B336" s="207"/>
      <c r="C336" s="208"/>
      <c r="D336" s="204" t="s">
        <v>173</v>
      </c>
      <c r="E336" s="209" t="s">
        <v>21</v>
      </c>
      <c r="F336" s="210" t="s">
        <v>429</v>
      </c>
      <c r="G336" s="208"/>
      <c r="H336" s="211" t="s">
        <v>21</v>
      </c>
      <c r="I336" s="212"/>
      <c r="J336" s="208"/>
      <c r="K336" s="208"/>
      <c r="L336" s="213"/>
      <c r="M336" s="214"/>
      <c r="N336" s="215"/>
      <c r="O336" s="215"/>
      <c r="P336" s="215"/>
      <c r="Q336" s="215"/>
      <c r="R336" s="215"/>
      <c r="S336" s="215"/>
      <c r="T336" s="216"/>
      <c r="AT336" s="217" t="s">
        <v>173</v>
      </c>
      <c r="AU336" s="217" t="s">
        <v>82</v>
      </c>
      <c r="AV336" s="11" t="s">
        <v>80</v>
      </c>
      <c r="AW336" s="11" t="s">
        <v>36</v>
      </c>
      <c r="AX336" s="11" t="s">
        <v>72</v>
      </c>
      <c r="AY336" s="217" t="s">
        <v>162</v>
      </c>
    </row>
    <row r="337" spans="2:65" s="12" customFormat="1">
      <c r="B337" s="218"/>
      <c r="C337" s="219"/>
      <c r="D337" s="204" t="s">
        <v>173</v>
      </c>
      <c r="E337" s="220" t="s">
        <v>21</v>
      </c>
      <c r="F337" s="221" t="s">
        <v>597</v>
      </c>
      <c r="G337" s="219"/>
      <c r="H337" s="222">
        <v>64</v>
      </c>
      <c r="I337" s="223"/>
      <c r="J337" s="219"/>
      <c r="K337" s="219"/>
      <c r="L337" s="224"/>
      <c r="M337" s="225"/>
      <c r="N337" s="226"/>
      <c r="O337" s="226"/>
      <c r="P337" s="226"/>
      <c r="Q337" s="226"/>
      <c r="R337" s="226"/>
      <c r="S337" s="226"/>
      <c r="T337" s="227"/>
      <c r="AT337" s="228" t="s">
        <v>173</v>
      </c>
      <c r="AU337" s="228" t="s">
        <v>82</v>
      </c>
      <c r="AV337" s="12" t="s">
        <v>82</v>
      </c>
      <c r="AW337" s="12" t="s">
        <v>36</v>
      </c>
      <c r="AX337" s="12" t="s">
        <v>72</v>
      </c>
      <c r="AY337" s="228" t="s">
        <v>162</v>
      </c>
    </row>
    <row r="338" spans="2:65" s="13" customFormat="1">
      <c r="B338" s="229"/>
      <c r="C338" s="230"/>
      <c r="D338" s="204" t="s">
        <v>173</v>
      </c>
      <c r="E338" s="252" t="s">
        <v>21</v>
      </c>
      <c r="F338" s="253" t="s">
        <v>177</v>
      </c>
      <c r="G338" s="230"/>
      <c r="H338" s="254">
        <v>64</v>
      </c>
      <c r="I338" s="235"/>
      <c r="J338" s="230"/>
      <c r="K338" s="230"/>
      <c r="L338" s="236"/>
      <c r="M338" s="237"/>
      <c r="N338" s="238"/>
      <c r="O338" s="238"/>
      <c r="P338" s="238"/>
      <c r="Q338" s="238"/>
      <c r="R338" s="238"/>
      <c r="S338" s="238"/>
      <c r="T338" s="239"/>
      <c r="AT338" s="240" t="s">
        <v>173</v>
      </c>
      <c r="AU338" s="240" t="s">
        <v>82</v>
      </c>
      <c r="AV338" s="13" t="s">
        <v>169</v>
      </c>
      <c r="AW338" s="13" t="s">
        <v>36</v>
      </c>
      <c r="AX338" s="13" t="s">
        <v>80</v>
      </c>
      <c r="AY338" s="240" t="s">
        <v>162</v>
      </c>
    </row>
    <row r="339" spans="2:65" s="10" customFormat="1" ht="29.85" customHeight="1">
      <c r="B339" s="175"/>
      <c r="C339" s="176"/>
      <c r="D339" s="189" t="s">
        <v>71</v>
      </c>
      <c r="E339" s="190" t="s">
        <v>183</v>
      </c>
      <c r="F339" s="190" t="s">
        <v>431</v>
      </c>
      <c r="G339" s="176"/>
      <c r="H339" s="176"/>
      <c r="I339" s="179"/>
      <c r="J339" s="191">
        <f>BK339</f>
        <v>0</v>
      </c>
      <c r="K339" s="176"/>
      <c r="L339" s="181"/>
      <c r="M339" s="182"/>
      <c r="N339" s="183"/>
      <c r="O339" s="183"/>
      <c r="P339" s="184">
        <f>SUM(P340:P390)</f>
        <v>0</v>
      </c>
      <c r="Q339" s="183"/>
      <c r="R339" s="184">
        <f>SUM(R340:R390)</f>
        <v>73.224980520000003</v>
      </c>
      <c r="S339" s="183"/>
      <c r="T339" s="185">
        <f>SUM(T340:T390)</f>
        <v>0</v>
      </c>
      <c r="AR339" s="186" t="s">
        <v>80</v>
      </c>
      <c r="AT339" s="187" t="s">
        <v>71</v>
      </c>
      <c r="AU339" s="187" t="s">
        <v>80</v>
      </c>
      <c r="AY339" s="186" t="s">
        <v>162</v>
      </c>
      <c r="BK339" s="188">
        <f>SUM(BK340:BK390)</f>
        <v>0</v>
      </c>
    </row>
    <row r="340" spans="2:65" s="1" customFormat="1" ht="40.15" customHeight="1">
      <c r="B340" s="40"/>
      <c r="C340" s="192" t="s">
        <v>432</v>
      </c>
      <c r="D340" s="192" t="s">
        <v>164</v>
      </c>
      <c r="E340" s="193" t="s">
        <v>433</v>
      </c>
      <c r="F340" s="194" t="s">
        <v>434</v>
      </c>
      <c r="G340" s="195" t="s">
        <v>260</v>
      </c>
      <c r="H340" s="196">
        <v>103</v>
      </c>
      <c r="I340" s="197"/>
      <c r="J340" s="198">
        <f>ROUND(I340*H340,2)</f>
        <v>0</v>
      </c>
      <c r="K340" s="194" t="s">
        <v>168</v>
      </c>
      <c r="L340" s="60"/>
      <c r="M340" s="199" t="s">
        <v>21</v>
      </c>
      <c r="N340" s="200" t="s">
        <v>43</v>
      </c>
      <c r="O340" s="41"/>
      <c r="P340" s="201">
        <f>O340*H340</f>
        <v>0</v>
      </c>
      <c r="Q340" s="201">
        <v>0.03</v>
      </c>
      <c r="R340" s="201">
        <f>Q340*H340</f>
        <v>3.09</v>
      </c>
      <c r="S340" s="201">
        <v>0</v>
      </c>
      <c r="T340" s="202">
        <f>S340*H340</f>
        <v>0</v>
      </c>
      <c r="AR340" s="23" t="s">
        <v>169</v>
      </c>
      <c r="AT340" s="23" t="s">
        <v>164</v>
      </c>
      <c r="AU340" s="23" t="s">
        <v>82</v>
      </c>
      <c r="AY340" s="23" t="s">
        <v>162</v>
      </c>
      <c r="BE340" s="203">
        <f>IF(N340="základní",J340,0)</f>
        <v>0</v>
      </c>
      <c r="BF340" s="203">
        <f>IF(N340="snížená",J340,0)</f>
        <v>0</v>
      </c>
      <c r="BG340" s="203">
        <f>IF(N340="zákl. přenesená",J340,0)</f>
        <v>0</v>
      </c>
      <c r="BH340" s="203">
        <f>IF(N340="sníž. přenesená",J340,0)</f>
        <v>0</v>
      </c>
      <c r="BI340" s="203">
        <f>IF(N340="nulová",J340,0)</f>
        <v>0</v>
      </c>
      <c r="BJ340" s="23" t="s">
        <v>80</v>
      </c>
      <c r="BK340" s="203">
        <f>ROUND(I340*H340,2)</f>
        <v>0</v>
      </c>
      <c r="BL340" s="23" t="s">
        <v>169</v>
      </c>
      <c r="BM340" s="23" t="s">
        <v>835</v>
      </c>
    </row>
    <row r="341" spans="2:65" s="1" customFormat="1" ht="148.5">
      <c r="B341" s="40"/>
      <c r="C341" s="62"/>
      <c r="D341" s="204" t="s">
        <v>171</v>
      </c>
      <c r="E341" s="62"/>
      <c r="F341" s="205" t="s">
        <v>436</v>
      </c>
      <c r="G341" s="62"/>
      <c r="H341" s="62"/>
      <c r="I341" s="162"/>
      <c r="J341" s="62"/>
      <c r="K341" s="62"/>
      <c r="L341" s="60"/>
      <c r="M341" s="206"/>
      <c r="N341" s="41"/>
      <c r="O341" s="41"/>
      <c r="P341" s="41"/>
      <c r="Q341" s="41"/>
      <c r="R341" s="41"/>
      <c r="S341" s="41"/>
      <c r="T341" s="77"/>
      <c r="AT341" s="23" t="s">
        <v>171</v>
      </c>
      <c r="AU341" s="23" t="s">
        <v>82</v>
      </c>
    </row>
    <row r="342" spans="2:65" s="11" customFormat="1">
      <c r="B342" s="207"/>
      <c r="C342" s="208"/>
      <c r="D342" s="204" t="s">
        <v>173</v>
      </c>
      <c r="E342" s="209" t="s">
        <v>21</v>
      </c>
      <c r="F342" s="210" t="s">
        <v>772</v>
      </c>
      <c r="G342" s="208"/>
      <c r="H342" s="211" t="s">
        <v>21</v>
      </c>
      <c r="I342" s="212"/>
      <c r="J342" s="208"/>
      <c r="K342" s="208"/>
      <c r="L342" s="213"/>
      <c r="M342" s="214"/>
      <c r="N342" s="215"/>
      <c r="O342" s="215"/>
      <c r="P342" s="215"/>
      <c r="Q342" s="215"/>
      <c r="R342" s="215"/>
      <c r="S342" s="215"/>
      <c r="T342" s="216"/>
      <c r="AT342" s="217" t="s">
        <v>173</v>
      </c>
      <c r="AU342" s="217" t="s">
        <v>82</v>
      </c>
      <c r="AV342" s="11" t="s">
        <v>80</v>
      </c>
      <c r="AW342" s="11" t="s">
        <v>36</v>
      </c>
      <c r="AX342" s="11" t="s">
        <v>72</v>
      </c>
      <c r="AY342" s="217" t="s">
        <v>162</v>
      </c>
    </row>
    <row r="343" spans="2:65" s="11" customFormat="1">
      <c r="B343" s="207"/>
      <c r="C343" s="208"/>
      <c r="D343" s="204" t="s">
        <v>173</v>
      </c>
      <c r="E343" s="209" t="s">
        <v>21</v>
      </c>
      <c r="F343" s="210" t="s">
        <v>437</v>
      </c>
      <c r="G343" s="208"/>
      <c r="H343" s="211" t="s">
        <v>21</v>
      </c>
      <c r="I343" s="212"/>
      <c r="J343" s="208"/>
      <c r="K343" s="208"/>
      <c r="L343" s="213"/>
      <c r="M343" s="214"/>
      <c r="N343" s="215"/>
      <c r="O343" s="215"/>
      <c r="P343" s="215"/>
      <c r="Q343" s="215"/>
      <c r="R343" s="215"/>
      <c r="S343" s="215"/>
      <c r="T343" s="216"/>
      <c r="AT343" s="217" t="s">
        <v>173</v>
      </c>
      <c r="AU343" s="217" t="s">
        <v>82</v>
      </c>
      <c r="AV343" s="11" t="s">
        <v>80</v>
      </c>
      <c r="AW343" s="11" t="s">
        <v>36</v>
      </c>
      <c r="AX343" s="11" t="s">
        <v>72</v>
      </c>
      <c r="AY343" s="217" t="s">
        <v>162</v>
      </c>
    </row>
    <row r="344" spans="2:65" s="12" customFormat="1">
      <c r="B344" s="218"/>
      <c r="C344" s="219"/>
      <c r="D344" s="204" t="s">
        <v>173</v>
      </c>
      <c r="E344" s="220" t="s">
        <v>21</v>
      </c>
      <c r="F344" s="221" t="s">
        <v>836</v>
      </c>
      <c r="G344" s="219"/>
      <c r="H344" s="222">
        <v>103</v>
      </c>
      <c r="I344" s="223"/>
      <c r="J344" s="219"/>
      <c r="K344" s="219"/>
      <c r="L344" s="224"/>
      <c r="M344" s="225"/>
      <c r="N344" s="226"/>
      <c r="O344" s="226"/>
      <c r="P344" s="226"/>
      <c r="Q344" s="226"/>
      <c r="R344" s="226"/>
      <c r="S344" s="226"/>
      <c r="T344" s="227"/>
      <c r="AT344" s="228" t="s">
        <v>173</v>
      </c>
      <c r="AU344" s="228" t="s">
        <v>82</v>
      </c>
      <c r="AV344" s="12" t="s">
        <v>82</v>
      </c>
      <c r="AW344" s="12" t="s">
        <v>36</v>
      </c>
      <c r="AX344" s="12" t="s">
        <v>72</v>
      </c>
      <c r="AY344" s="228" t="s">
        <v>162</v>
      </c>
    </row>
    <row r="345" spans="2:65" s="13" customFormat="1">
      <c r="B345" s="229"/>
      <c r="C345" s="230"/>
      <c r="D345" s="231" t="s">
        <v>173</v>
      </c>
      <c r="E345" s="232" t="s">
        <v>21</v>
      </c>
      <c r="F345" s="233" t="s">
        <v>177</v>
      </c>
      <c r="G345" s="230"/>
      <c r="H345" s="234">
        <v>103</v>
      </c>
      <c r="I345" s="235"/>
      <c r="J345" s="230"/>
      <c r="K345" s="230"/>
      <c r="L345" s="236"/>
      <c r="M345" s="237"/>
      <c r="N345" s="238"/>
      <c r="O345" s="238"/>
      <c r="P345" s="238"/>
      <c r="Q345" s="238"/>
      <c r="R345" s="238"/>
      <c r="S345" s="238"/>
      <c r="T345" s="239"/>
      <c r="AT345" s="240" t="s">
        <v>173</v>
      </c>
      <c r="AU345" s="240" t="s">
        <v>82</v>
      </c>
      <c r="AV345" s="13" t="s">
        <v>169</v>
      </c>
      <c r="AW345" s="13" t="s">
        <v>36</v>
      </c>
      <c r="AX345" s="13" t="s">
        <v>80</v>
      </c>
      <c r="AY345" s="240" t="s">
        <v>162</v>
      </c>
    </row>
    <row r="346" spans="2:65" s="1" customFormat="1" ht="74.45" customHeight="1">
      <c r="B346" s="40"/>
      <c r="C346" s="192" t="s">
        <v>439</v>
      </c>
      <c r="D346" s="192" t="s">
        <v>164</v>
      </c>
      <c r="E346" s="193" t="s">
        <v>440</v>
      </c>
      <c r="F346" s="194" t="s">
        <v>441</v>
      </c>
      <c r="G346" s="195" t="s">
        <v>167</v>
      </c>
      <c r="H346" s="196">
        <v>1.2</v>
      </c>
      <c r="I346" s="197"/>
      <c r="J346" s="198">
        <f>ROUND(I346*H346,2)</f>
        <v>0</v>
      </c>
      <c r="K346" s="194" t="s">
        <v>168</v>
      </c>
      <c r="L346" s="60"/>
      <c r="M346" s="199" t="s">
        <v>21</v>
      </c>
      <c r="N346" s="200" t="s">
        <v>43</v>
      </c>
      <c r="O346" s="41"/>
      <c r="P346" s="201">
        <f>O346*H346</f>
        <v>0</v>
      </c>
      <c r="Q346" s="201">
        <v>3.0999400000000001</v>
      </c>
      <c r="R346" s="201">
        <f>Q346*H346</f>
        <v>3.7199279999999999</v>
      </c>
      <c r="S346" s="201">
        <v>0</v>
      </c>
      <c r="T346" s="202">
        <f>S346*H346</f>
        <v>0</v>
      </c>
      <c r="AR346" s="23" t="s">
        <v>169</v>
      </c>
      <c r="AT346" s="23" t="s">
        <v>164</v>
      </c>
      <c r="AU346" s="23" t="s">
        <v>82</v>
      </c>
      <c r="AY346" s="23" t="s">
        <v>162</v>
      </c>
      <c r="BE346" s="203">
        <f>IF(N346="základní",J346,0)</f>
        <v>0</v>
      </c>
      <c r="BF346" s="203">
        <f>IF(N346="snížená",J346,0)</f>
        <v>0</v>
      </c>
      <c r="BG346" s="203">
        <f>IF(N346="zákl. přenesená",J346,0)</f>
        <v>0</v>
      </c>
      <c r="BH346" s="203">
        <f>IF(N346="sníž. přenesená",J346,0)</f>
        <v>0</v>
      </c>
      <c r="BI346" s="203">
        <f>IF(N346="nulová",J346,0)</f>
        <v>0</v>
      </c>
      <c r="BJ346" s="23" t="s">
        <v>80</v>
      </c>
      <c r="BK346" s="203">
        <f>ROUND(I346*H346,2)</f>
        <v>0</v>
      </c>
      <c r="BL346" s="23" t="s">
        <v>169</v>
      </c>
      <c r="BM346" s="23" t="s">
        <v>837</v>
      </c>
    </row>
    <row r="347" spans="2:65" s="1" customFormat="1" ht="94.5">
      <c r="B347" s="40"/>
      <c r="C347" s="62"/>
      <c r="D347" s="204" t="s">
        <v>171</v>
      </c>
      <c r="E347" s="62"/>
      <c r="F347" s="205" t="s">
        <v>443</v>
      </c>
      <c r="G347" s="62"/>
      <c r="H347" s="62"/>
      <c r="I347" s="162"/>
      <c r="J347" s="62"/>
      <c r="K347" s="62"/>
      <c r="L347" s="60"/>
      <c r="M347" s="206"/>
      <c r="N347" s="41"/>
      <c r="O347" s="41"/>
      <c r="P347" s="41"/>
      <c r="Q347" s="41"/>
      <c r="R347" s="41"/>
      <c r="S347" s="41"/>
      <c r="T347" s="77"/>
      <c r="AT347" s="23" t="s">
        <v>171</v>
      </c>
      <c r="AU347" s="23" t="s">
        <v>82</v>
      </c>
    </row>
    <row r="348" spans="2:65" s="11" customFormat="1">
      <c r="B348" s="207"/>
      <c r="C348" s="208"/>
      <c r="D348" s="204" t="s">
        <v>173</v>
      </c>
      <c r="E348" s="209" t="s">
        <v>21</v>
      </c>
      <c r="F348" s="210" t="s">
        <v>772</v>
      </c>
      <c r="G348" s="208"/>
      <c r="H348" s="211" t="s">
        <v>21</v>
      </c>
      <c r="I348" s="212"/>
      <c r="J348" s="208"/>
      <c r="K348" s="208"/>
      <c r="L348" s="213"/>
      <c r="M348" s="214"/>
      <c r="N348" s="215"/>
      <c r="O348" s="215"/>
      <c r="P348" s="215"/>
      <c r="Q348" s="215"/>
      <c r="R348" s="215"/>
      <c r="S348" s="215"/>
      <c r="T348" s="216"/>
      <c r="AT348" s="217" t="s">
        <v>173</v>
      </c>
      <c r="AU348" s="217" t="s">
        <v>82</v>
      </c>
      <c r="AV348" s="11" t="s">
        <v>80</v>
      </c>
      <c r="AW348" s="11" t="s">
        <v>36</v>
      </c>
      <c r="AX348" s="11" t="s">
        <v>72</v>
      </c>
      <c r="AY348" s="217" t="s">
        <v>162</v>
      </c>
    </row>
    <row r="349" spans="2:65" s="12" customFormat="1">
      <c r="B349" s="218"/>
      <c r="C349" s="219"/>
      <c r="D349" s="204" t="s">
        <v>173</v>
      </c>
      <c r="E349" s="220" t="s">
        <v>21</v>
      </c>
      <c r="F349" s="221" t="s">
        <v>720</v>
      </c>
      <c r="G349" s="219"/>
      <c r="H349" s="222">
        <v>1.2</v>
      </c>
      <c r="I349" s="223"/>
      <c r="J349" s="219"/>
      <c r="K349" s="219"/>
      <c r="L349" s="224"/>
      <c r="M349" s="225"/>
      <c r="N349" s="226"/>
      <c r="O349" s="226"/>
      <c r="P349" s="226"/>
      <c r="Q349" s="226"/>
      <c r="R349" s="226"/>
      <c r="S349" s="226"/>
      <c r="T349" s="227"/>
      <c r="AT349" s="228" t="s">
        <v>173</v>
      </c>
      <c r="AU349" s="228" t="s">
        <v>82</v>
      </c>
      <c r="AV349" s="12" t="s">
        <v>82</v>
      </c>
      <c r="AW349" s="12" t="s">
        <v>36</v>
      </c>
      <c r="AX349" s="12" t="s">
        <v>72</v>
      </c>
      <c r="AY349" s="228" t="s">
        <v>162</v>
      </c>
    </row>
    <row r="350" spans="2:65" s="13" customFormat="1">
      <c r="B350" s="229"/>
      <c r="C350" s="230"/>
      <c r="D350" s="231" t="s">
        <v>173</v>
      </c>
      <c r="E350" s="232" t="s">
        <v>21</v>
      </c>
      <c r="F350" s="233" t="s">
        <v>177</v>
      </c>
      <c r="G350" s="230"/>
      <c r="H350" s="234">
        <v>1.2</v>
      </c>
      <c r="I350" s="235"/>
      <c r="J350" s="230"/>
      <c r="K350" s="230"/>
      <c r="L350" s="236"/>
      <c r="M350" s="237"/>
      <c r="N350" s="238"/>
      <c r="O350" s="238"/>
      <c r="P350" s="238"/>
      <c r="Q350" s="238"/>
      <c r="R350" s="238"/>
      <c r="S350" s="238"/>
      <c r="T350" s="239"/>
      <c r="AT350" s="240" t="s">
        <v>173</v>
      </c>
      <c r="AU350" s="240" t="s">
        <v>82</v>
      </c>
      <c r="AV350" s="13" t="s">
        <v>169</v>
      </c>
      <c r="AW350" s="13" t="s">
        <v>36</v>
      </c>
      <c r="AX350" s="13" t="s">
        <v>80</v>
      </c>
      <c r="AY350" s="240" t="s">
        <v>162</v>
      </c>
    </row>
    <row r="351" spans="2:65" s="1" customFormat="1" ht="63" customHeight="1">
      <c r="B351" s="40"/>
      <c r="C351" s="192" t="s">
        <v>445</v>
      </c>
      <c r="D351" s="192" t="s">
        <v>164</v>
      </c>
      <c r="E351" s="193" t="s">
        <v>446</v>
      </c>
      <c r="F351" s="194" t="s">
        <v>447</v>
      </c>
      <c r="G351" s="195" t="s">
        <v>167</v>
      </c>
      <c r="H351" s="196">
        <v>11.529</v>
      </c>
      <c r="I351" s="197"/>
      <c r="J351" s="198">
        <f>ROUND(I351*H351,2)</f>
        <v>0</v>
      </c>
      <c r="K351" s="194" t="s">
        <v>168</v>
      </c>
      <c r="L351" s="60"/>
      <c r="M351" s="199" t="s">
        <v>21</v>
      </c>
      <c r="N351" s="200" t="s">
        <v>43</v>
      </c>
      <c r="O351" s="41"/>
      <c r="P351" s="201">
        <f>O351*H351</f>
        <v>0</v>
      </c>
      <c r="Q351" s="201">
        <v>3.11388</v>
      </c>
      <c r="R351" s="201">
        <f>Q351*H351</f>
        <v>35.899922519999997</v>
      </c>
      <c r="S351" s="201">
        <v>0</v>
      </c>
      <c r="T351" s="202">
        <f>S351*H351</f>
        <v>0</v>
      </c>
      <c r="AR351" s="23" t="s">
        <v>169</v>
      </c>
      <c r="AT351" s="23" t="s">
        <v>164</v>
      </c>
      <c r="AU351" s="23" t="s">
        <v>82</v>
      </c>
      <c r="AY351" s="23" t="s">
        <v>162</v>
      </c>
      <c r="BE351" s="203">
        <f>IF(N351="základní",J351,0)</f>
        <v>0</v>
      </c>
      <c r="BF351" s="203">
        <f>IF(N351="snížená",J351,0)</f>
        <v>0</v>
      </c>
      <c r="BG351" s="203">
        <f>IF(N351="zákl. přenesená",J351,0)</f>
        <v>0</v>
      </c>
      <c r="BH351" s="203">
        <f>IF(N351="sníž. přenesená",J351,0)</f>
        <v>0</v>
      </c>
      <c r="BI351" s="203">
        <f>IF(N351="nulová",J351,0)</f>
        <v>0</v>
      </c>
      <c r="BJ351" s="23" t="s">
        <v>80</v>
      </c>
      <c r="BK351" s="203">
        <f>ROUND(I351*H351,2)</f>
        <v>0</v>
      </c>
      <c r="BL351" s="23" t="s">
        <v>169</v>
      </c>
      <c r="BM351" s="23" t="s">
        <v>838</v>
      </c>
    </row>
    <row r="352" spans="2:65" s="1" customFormat="1" ht="67.5">
      <c r="B352" s="40"/>
      <c r="C352" s="62"/>
      <c r="D352" s="204" t="s">
        <v>171</v>
      </c>
      <c r="E352" s="62"/>
      <c r="F352" s="205" t="s">
        <v>449</v>
      </c>
      <c r="G352" s="62"/>
      <c r="H352" s="62"/>
      <c r="I352" s="162"/>
      <c r="J352" s="62"/>
      <c r="K352" s="62"/>
      <c r="L352" s="60"/>
      <c r="M352" s="206"/>
      <c r="N352" s="41"/>
      <c r="O352" s="41"/>
      <c r="P352" s="41"/>
      <c r="Q352" s="41"/>
      <c r="R352" s="41"/>
      <c r="S352" s="41"/>
      <c r="T352" s="77"/>
      <c r="AT352" s="23" t="s">
        <v>171</v>
      </c>
      <c r="AU352" s="23" t="s">
        <v>82</v>
      </c>
    </row>
    <row r="353" spans="2:65" s="11" customFormat="1">
      <c r="B353" s="207"/>
      <c r="C353" s="208"/>
      <c r="D353" s="204" t="s">
        <v>173</v>
      </c>
      <c r="E353" s="209" t="s">
        <v>21</v>
      </c>
      <c r="F353" s="210" t="s">
        <v>772</v>
      </c>
      <c r="G353" s="208"/>
      <c r="H353" s="211" t="s">
        <v>21</v>
      </c>
      <c r="I353" s="212"/>
      <c r="J353" s="208"/>
      <c r="K353" s="208"/>
      <c r="L353" s="213"/>
      <c r="M353" s="214"/>
      <c r="N353" s="215"/>
      <c r="O353" s="215"/>
      <c r="P353" s="215"/>
      <c r="Q353" s="215"/>
      <c r="R353" s="215"/>
      <c r="S353" s="215"/>
      <c r="T353" s="216"/>
      <c r="AT353" s="217" t="s">
        <v>173</v>
      </c>
      <c r="AU353" s="217" t="s">
        <v>82</v>
      </c>
      <c r="AV353" s="11" t="s">
        <v>80</v>
      </c>
      <c r="AW353" s="11" t="s">
        <v>36</v>
      </c>
      <c r="AX353" s="11" t="s">
        <v>72</v>
      </c>
      <c r="AY353" s="217" t="s">
        <v>162</v>
      </c>
    </row>
    <row r="354" spans="2:65" s="11" customFormat="1">
      <c r="B354" s="207"/>
      <c r="C354" s="208"/>
      <c r="D354" s="204" t="s">
        <v>173</v>
      </c>
      <c r="E354" s="209" t="s">
        <v>21</v>
      </c>
      <c r="F354" s="210" t="s">
        <v>450</v>
      </c>
      <c r="G354" s="208"/>
      <c r="H354" s="211" t="s">
        <v>21</v>
      </c>
      <c r="I354" s="212"/>
      <c r="J354" s="208"/>
      <c r="K354" s="208"/>
      <c r="L354" s="213"/>
      <c r="M354" s="214"/>
      <c r="N354" s="215"/>
      <c r="O354" s="215"/>
      <c r="P354" s="215"/>
      <c r="Q354" s="215"/>
      <c r="R354" s="215"/>
      <c r="S354" s="215"/>
      <c r="T354" s="216"/>
      <c r="AT354" s="217" t="s">
        <v>173</v>
      </c>
      <c r="AU354" s="217" t="s">
        <v>82</v>
      </c>
      <c r="AV354" s="11" t="s">
        <v>80</v>
      </c>
      <c r="AW354" s="11" t="s">
        <v>36</v>
      </c>
      <c r="AX354" s="11" t="s">
        <v>72</v>
      </c>
      <c r="AY354" s="217" t="s">
        <v>162</v>
      </c>
    </row>
    <row r="355" spans="2:65" s="12" customFormat="1">
      <c r="B355" s="218"/>
      <c r="C355" s="219"/>
      <c r="D355" s="204" t="s">
        <v>173</v>
      </c>
      <c r="E355" s="220" t="s">
        <v>21</v>
      </c>
      <c r="F355" s="221" t="s">
        <v>839</v>
      </c>
      <c r="G355" s="219"/>
      <c r="H355" s="222">
        <v>11.529</v>
      </c>
      <c r="I355" s="223"/>
      <c r="J355" s="219"/>
      <c r="K355" s="219"/>
      <c r="L355" s="224"/>
      <c r="M355" s="225"/>
      <c r="N355" s="226"/>
      <c r="O355" s="226"/>
      <c r="P355" s="226"/>
      <c r="Q355" s="226"/>
      <c r="R355" s="226"/>
      <c r="S355" s="226"/>
      <c r="T355" s="227"/>
      <c r="AT355" s="228" t="s">
        <v>173</v>
      </c>
      <c r="AU355" s="228" t="s">
        <v>82</v>
      </c>
      <c r="AV355" s="12" t="s">
        <v>82</v>
      </c>
      <c r="AW355" s="12" t="s">
        <v>36</v>
      </c>
      <c r="AX355" s="12" t="s">
        <v>72</v>
      </c>
      <c r="AY355" s="228" t="s">
        <v>162</v>
      </c>
    </row>
    <row r="356" spans="2:65" s="13" customFormat="1">
      <c r="B356" s="229"/>
      <c r="C356" s="230"/>
      <c r="D356" s="231" t="s">
        <v>173</v>
      </c>
      <c r="E356" s="232" t="s">
        <v>21</v>
      </c>
      <c r="F356" s="233" t="s">
        <v>177</v>
      </c>
      <c r="G356" s="230"/>
      <c r="H356" s="234">
        <v>11.529</v>
      </c>
      <c r="I356" s="235"/>
      <c r="J356" s="230"/>
      <c r="K356" s="230"/>
      <c r="L356" s="236"/>
      <c r="M356" s="237"/>
      <c r="N356" s="238"/>
      <c r="O356" s="238"/>
      <c r="P356" s="238"/>
      <c r="Q356" s="238"/>
      <c r="R356" s="238"/>
      <c r="S356" s="238"/>
      <c r="T356" s="239"/>
      <c r="AT356" s="240" t="s">
        <v>173</v>
      </c>
      <c r="AU356" s="240" t="s">
        <v>82</v>
      </c>
      <c r="AV356" s="13" t="s">
        <v>169</v>
      </c>
      <c r="AW356" s="13" t="s">
        <v>36</v>
      </c>
      <c r="AX356" s="13" t="s">
        <v>80</v>
      </c>
      <c r="AY356" s="240" t="s">
        <v>162</v>
      </c>
    </row>
    <row r="357" spans="2:65" s="1" customFormat="1" ht="51.6" customHeight="1">
      <c r="B357" s="40"/>
      <c r="C357" s="192" t="s">
        <v>452</v>
      </c>
      <c r="D357" s="192" t="s">
        <v>164</v>
      </c>
      <c r="E357" s="193" t="s">
        <v>453</v>
      </c>
      <c r="F357" s="194" t="s">
        <v>454</v>
      </c>
      <c r="G357" s="195" t="s">
        <v>167</v>
      </c>
      <c r="H357" s="196">
        <v>63</v>
      </c>
      <c r="I357" s="197"/>
      <c r="J357" s="198">
        <f>ROUND(I357*H357,2)</f>
        <v>0</v>
      </c>
      <c r="K357" s="194" t="s">
        <v>168</v>
      </c>
      <c r="L357" s="60"/>
      <c r="M357" s="199" t="s">
        <v>21</v>
      </c>
      <c r="N357" s="200" t="s">
        <v>43</v>
      </c>
      <c r="O357" s="41"/>
      <c r="P357" s="201">
        <f>O357*H357</f>
        <v>0</v>
      </c>
      <c r="Q357" s="201">
        <v>0</v>
      </c>
      <c r="R357" s="201">
        <f>Q357*H357</f>
        <v>0</v>
      </c>
      <c r="S357" s="201">
        <v>0</v>
      </c>
      <c r="T357" s="202">
        <f>S357*H357</f>
        <v>0</v>
      </c>
      <c r="AR357" s="23" t="s">
        <v>169</v>
      </c>
      <c r="AT357" s="23" t="s">
        <v>164</v>
      </c>
      <c r="AU357" s="23" t="s">
        <v>82</v>
      </c>
      <c r="AY357" s="23" t="s">
        <v>162</v>
      </c>
      <c r="BE357" s="203">
        <f>IF(N357="základní",J357,0)</f>
        <v>0</v>
      </c>
      <c r="BF357" s="203">
        <f>IF(N357="snížená",J357,0)</f>
        <v>0</v>
      </c>
      <c r="BG357" s="203">
        <f>IF(N357="zákl. přenesená",J357,0)</f>
        <v>0</v>
      </c>
      <c r="BH357" s="203">
        <f>IF(N357="sníž. přenesená",J357,0)</f>
        <v>0</v>
      </c>
      <c r="BI357" s="203">
        <f>IF(N357="nulová",J357,0)</f>
        <v>0</v>
      </c>
      <c r="BJ357" s="23" t="s">
        <v>80</v>
      </c>
      <c r="BK357" s="203">
        <f>ROUND(I357*H357,2)</f>
        <v>0</v>
      </c>
      <c r="BL357" s="23" t="s">
        <v>169</v>
      </c>
      <c r="BM357" s="23" t="s">
        <v>840</v>
      </c>
    </row>
    <row r="358" spans="2:65" s="1" customFormat="1" ht="270">
      <c r="B358" s="40"/>
      <c r="C358" s="62"/>
      <c r="D358" s="204" t="s">
        <v>171</v>
      </c>
      <c r="E358" s="62"/>
      <c r="F358" s="205" t="s">
        <v>456</v>
      </c>
      <c r="G358" s="62"/>
      <c r="H358" s="62"/>
      <c r="I358" s="162"/>
      <c r="J358" s="62"/>
      <c r="K358" s="62"/>
      <c r="L358" s="60"/>
      <c r="M358" s="206"/>
      <c r="N358" s="41"/>
      <c r="O358" s="41"/>
      <c r="P358" s="41"/>
      <c r="Q358" s="41"/>
      <c r="R358" s="41"/>
      <c r="S358" s="41"/>
      <c r="T358" s="77"/>
      <c r="AT358" s="23" t="s">
        <v>171</v>
      </c>
      <c r="AU358" s="23" t="s">
        <v>82</v>
      </c>
    </row>
    <row r="359" spans="2:65" s="11" customFormat="1">
      <c r="B359" s="207"/>
      <c r="C359" s="208"/>
      <c r="D359" s="204" t="s">
        <v>173</v>
      </c>
      <c r="E359" s="209" t="s">
        <v>21</v>
      </c>
      <c r="F359" s="210" t="s">
        <v>772</v>
      </c>
      <c r="G359" s="208"/>
      <c r="H359" s="211" t="s">
        <v>21</v>
      </c>
      <c r="I359" s="212"/>
      <c r="J359" s="208"/>
      <c r="K359" s="208"/>
      <c r="L359" s="213"/>
      <c r="M359" s="214"/>
      <c r="N359" s="215"/>
      <c r="O359" s="215"/>
      <c r="P359" s="215"/>
      <c r="Q359" s="215"/>
      <c r="R359" s="215"/>
      <c r="S359" s="215"/>
      <c r="T359" s="216"/>
      <c r="AT359" s="217" t="s">
        <v>173</v>
      </c>
      <c r="AU359" s="217" t="s">
        <v>82</v>
      </c>
      <c r="AV359" s="11" t="s">
        <v>80</v>
      </c>
      <c r="AW359" s="11" t="s">
        <v>36</v>
      </c>
      <c r="AX359" s="11" t="s">
        <v>72</v>
      </c>
      <c r="AY359" s="217" t="s">
        <v>162</v>
      </c>
    </row>
    <row r="360" spans="2:65" s="11" customFormat="1">
      <c r="B360" s="207"/>
      <c r="C360" s="208"/>
      <c r="D360" s="204" t="s">
        <v>173</v>
      </c>
      <c r="E360" s="209" t="s">
        <v>21</v>
      </c>
      <c r="F360" s="210" t="s">
        <v>457</v>
      </c>
      <c r="G360" s="208"/>
      <c r="H360" s="211" t="s">
        <v>21</v>
      </c>
      <c r="I360" s="212"/>
      <c r="J360" s="208"/>
      <c r="K360" s="208"/>
      <c r="L360" s="213"/>
      <c r="M360" s="214"/>
      <c r="N360" s="215"/>
      <c r="O360" s="215"/>
      <c r="P360" s="215"/>
      <c r="Q360" s="215"/>
      <c r="R360" s="215"/>
      <c r="S360" s="215"/>
      <c r="T360" s="216"/>
      <c r="AT360" s="217" t="s">
        <v>173</v>
      </c>
      <c r="AU360" s="217" t="s">
        <v>82</v>
      </c>
      <c r="AV360" s="11" t="s">
        <v>80</v>
      </c>
      <c r="AW360" s="11" t="s">
        <v>36</v>
      </c>
      <c r="AX360" s="11" t="s">
        <v>72</v>
      </c>
      <c r="AY360" s="217" t="s">
        <v>162</v>
      </c>
    </row>
    <row r="361" spans="2:65" s="12" customFormat="1">
      <c r="B361" s="218"/>
      <c r="C361" s="219"/>
      <c r="D361" s="204" t="s">
        <v>173</v>
      </c>
      <c r="E361" s="220" t="s">
        <v>21</v>
      </c>
      <c r="F361" s="221" t="s">
        <v>591</v>
      </c>
      <c r="G361" s="219"/>
      <c r="H361" s="222">
        <v>63</v>
      </c>
      <c r="I361" s="223"/>
      <c r="J361" s="219"/>
      <c r="K361" s="219"/>
      <c r="L361" s="224"/>
      <c r="M361" s="225"/>
      <c r="N361" s="226"/>
      <c r="O361" s="226"/>
      <c r="P361" s="226"/>
      <c r="Q361" s="226"/>
      <c r="R361" s="226"/>
      <c r="S361" s="226"/>
      <c r="T361" s="227"/>
      <c r="AT361" s="228" t="s">
        <v>173</v>
      </c>
      <c r="AU361" s="228" t="s">
        <v>82</v>
      </c>
      <c r="AV361" s="12" t="s">
        <v>82</v>
      </c>
      <c r="AW361" s="12" t="s">
        <v>36</v>
      </c>
      <c r="AX361" s="12" t="s">
        <v>72</v>
      </c>
      <c r="AY361" s="228" t="s">
        <v>162</v>
      </c>
    </row>
    <row r="362" spans="2:65" s="13" customFormat="1">
      <c r="B362" s="229"/>
      <c r="C362" s="230"/>
      <c r="D362" s="231" t="s">
        <v>173</v>
      </c>
      <c r="E362" s="232" t="s">
        <v>21</v>
      </c>
      <c r="F362" s="233" t="s">
        <v>177</v>
      </c>
      <c r="G362" s="230"/>
      <c r="H362" s="234">
        <v>63</v>
      </c>
      <c r="I362" s="235"/>
      <c r="J362" s="230"/>
      <c r="K362" s="230"/>
      <c r="L362" s="236"/>
      <c r="M362" s="237"/>
      <c r="N362" s="238"/>
      <c r="O362" s="238"/>
      <c r="P362" s="238"/>
      <c r="Q362" s="238"/>
      <c r="R362" s="238"/>
      <c r="S362" s="238"/>
      <c r="T362" s="239"/>
      <c r="AT362" s="240" t="s">
        <v>173</v>
      </c>
      <c r="AU362" s="240" t="s">
        <v>82</v>
      </c>
      <c r="AV362" s="13" t="s">
        <v>169</v>
      </c>
      <c r="AW362" s="13" t="s">
        <v>36</v>
      </c>
      <c r="AX362" s="13" t="s">
        <v>80</v>
      </c>
      <c r="AY362" s="240" t="s">
        <v>162</v>
      </c>
    </row>
    <row r="363" spans="2:65" s="1" customFormat="1" ht="51.6" customHeight="1">
      <c r="B363" s="40"/>
      <c r="C363" s="192" t="s">
        <v>459</v>
      </c>
      <c r="D363" s="192" t="s">
        <v>164</v>
      </c>
      <c r="E363" s="193" t="s">
        <v>460</v>
      </c>
      <c r="F363" s="194" t="s">
        <v>461</v>
      </c>
      <c r="G363" s="195" t="s">
        <v>167</v>
      </c>
      <c r="H363" s="196">
        <v>174</v>
      </c>
      <c r="I363" s="197"/>
      <c r="J363" s="198">
        <f>ROUND(I363*H363,2)</f>
        <v>0</v>
      </c>
      <c r="K363" s="194" t="s">
        <v>168</v>
      </c>
      <c r="L363" s="60"/>
      <c r="M363" s="199" t="s">
        <v>21</v>
      </c>
      <c r="N363" s="200" t="s">
        <v>43</v>
      </c>
      <c r="O363" s="41"/>
      <c r="P363" s="201">
        <f>O363*H363</f>
        <v>0</v>
      </c>
      <c r="Q363" s="201">
        <v>0</v>
      </c>
      <c r="R363" s="201">
        <f>Q363*H363</f>
        <v>0</v>
      </c>
      <c r="S363" s="201">
        <v>0</v>
      </c>
      <c r="T363" s="202">
        <f>S363*H363</f>
        <v>0</v>
      </c>
      <c r="AR363" s="23" t="s">
        <v>169</v>
      </c>
      <c r="AT363" s="23" t="s">
        <v>164</v>
      </c>
      <c r="AU363" s="23" t="s">
        <v>82</v>
      </c>
      <c r="AY363" s="23" t="s">
        <v>162</v>
      </c>
      <c r="BE363" s="203">
        <f>IF(N363="základní",J363,0)</f>
        <v>0</v>
      </c>
      <c r="BF363" s="203">
        <f>IF(N363="snížená",J363,0)</f>
        <v>0</v>
      </c>
      <c r="BG363" s="203">
        <f>IF(N363="zákl. přenesená",J363,0)</f>
        <v>0</v>
      </c>
      <c r="BH363" s="203">
        <f>IF(N363="sníž. přenesená",J363,0)</f>
        <v>0</v>
      </c>
      <c r="BI363" s="203">
        <f>IF(N363="nulová",J363,0)</f>
        <v>0</v>
      </c>
      <c r="BJ363" s="23" t="s">
        <v>80</v>
      </c>
      <c r="BK363" s="203">
        <f>ROUND(I363*H363,2)</f>
        <v>0</v>
      </c>
      <c r="BL363" s="23" t="s">
        <v>169</v>
      </c>
      <c r="BM363" s="23" t="s">
        <v>841</v>
      </c>
    </row>
    <row r="364" spans="2:65" s="1" customFormat="1" ht="270">
      <c r="B364" s="40"/>
      <c r="C364" s="62"/>
      <c r="D364" s="204" t="s">
        <v>171</v>
      </c>
      <c r="E364" s="62"/>
      <c r="F364" s="205" t="s">
        <v>456</v>
      </c>
      <c r="G364" s="62"/>
      <c r="H364" s="62"/>
      <c r="I364" s="162"/>
      <c r="J364" s="62"/>
      <c r="K364" s="62"/>
      <c r="L364" s="60"/>
      <c r="M364" s="206"/>
      <c r="N364" s="41"/>
      <c r="O364" s="41"/>
      <c r="P364" s="41"/>
      <c r="Q364" s="41"/>
      <c r="R364" s="41"/>
      <c r="S364" s="41"/>
      <c r="T364" s="77"/>
      <c r="AT364" s="23" t="s">
        <v>171</v>
      </c>
      <c r="AU364" s="23" t="s">
        <v>82</v>
      </c>
    </row>
    <row r="365" spans="2:65" s="11" customFormat="1">
      <c r="B365" s="207"/>
      <c r="C365" s="208"/>
      <c r="D365" s="204" t="s">
        <v>173</v>
      </c>
      <c r="E365" s="209" t="s">
        <v>21</v>
      </c>
      <c r="F365" s="210" t="s">
        <v>772</v>
      </c>
      <c r="G365" s="208"/>
      <c r="H365" s="211" t="s">
        <v>21</v>
      </c>
      <c r="I365" s="212"/>
      <c r="J365" s="208"/>
      <c r="K365" s="208"/>
      <c r="L365" s="213"/>
      <c r="M365" s="214"/>
      <c r="N365" s="215"/>
      <c r="O365" s="215"/>
      <c r="P365" s="215"/>
      <c r="Q365" s="215"/>
      <c r="R365" s="215"/>
      <c r="S365" s="215"/>
      <c r="T365" s="216"/>
      <c r="AT365" s="217" t="s">
        <v>173</v>
      </c>
      <c r="AU365" s="217" t="s">
        <v>82</v>
      </c>
      <c r="AV365" s="11" t="s">
        <v>80</v>
      </c>
      <c r="AW365" s="11" t="s">
        <v>36</v>
      </c>
      <c r="AX365" s="11" t="s">
        <v>72</v>
      </c>
      <c r="AY365" s="217" t="s">
        <v>162</v>
      </c>
    </row>
    <row r="366" spans="2:65" s="12" customFormat="1">
      <c r="B366" s="218"/>
      <c r="C366" s="219"/>
      <c r="D366" s="204" t="s">
        <v>173</v>
      </c>
      <c r="E366" s="220" t="s">
        <v>21</v>
      </c>
      <c r="F366" s="221" t="s">
        <v>842</v>
      </c>
      <c r="G366" s="219"/>
      <c r="H366" s="222">
        <v>94</v>
      </c>
      <c r="I366" s="223"/>
      <c r="J366" s="219"/>
      <c r="K366" s="219"/>
      <c r="L366" s="224"/>
      <c r="M366" s="225"/>
      <c r="N366" s="226"/>
      <c r="O366" s="226"/>
      <c r="P366" s="226"/>
      <c r="Q366" s="226"/>
      <c r="R366" s="226"/>
      <c r="S366" s="226"/>
      <c r="T366" s="227"/>
      <c r="AT366" s="228" t="s">
        <v>173</v>
      </c>
      <c r="AU366" s="228" t="s">
        <v>82</v>
      </c>
      <c r="AV366" s="12" t="s">
        <v>82</v>
      </c>
      <c r="AW366" s="12" t="s">
        <v>36</v>
      </c>
      <c r="AX366" s="12" t="s">
        <v>72</v>
      </c>
      <c r="AY366" s="228" t="s">
        <v>162</v>
      </c>
    </row>
    <row r="367" spans="2:65" s="12" customFormat="1">
      <c r="B367" s="218"/>
      <c r="C367" s="219"/>
      <c r="D367" s="204" t="s">
        <v>173</v>
      </c>
      <c r="E367" s="220" t="s">
        <v>21</v>
      </c>
      <c r="F367" s="221" t="s">
        <v>843</v>
      </c>
      <c r="G367" s="219"/>
      <c r="H367" s="222">
        <v>51</v>
      </c>
      <c r="I367" s="223"/>
      <c r="J367" s="219"/>
      <c r="K367" s="219"/>
      <c r="L367" s="224"/>
      <c r="M367" s="225"/>
      <c r="N367" s="226"/>
      <c r="O367" s="226"/>
      <c r="P367" s="226"/>
      <c r="Q367" s="226"/>
      <c r="R367" s="226"/>
      <c r="S367" s="226"/>
      <c r="T367" s="227"/>
      <c r="AT367" s="228" t="s">
        <v>173</v>
      </c>
      <c r="AU367" s="228" t="s">
        <v>82</v>
      </c>
      <c r="AV367" s="12" t="s">
        <v>82</v>
      </c>
      <c r="AW367" s="12" t="s">
        <v>36</v>
      </c>
      <c r="AX367" s="12" t="s">
        <v>72</v>
      </c>
      <c r="AY367" s="228" t="s">
        <v>162</v>
      </c>
    </row>
    <row r="368" spans="2:65" s="12" customFormat="1">
      <c r="B368" s="218"/>
      <c r="C368" s="219"/>
      <c r="D368" s="204" t="s">
        <v>173</v>
      </c>
      <c r="E368" s="220" t="s">
        <v>21</v>
      </c>
      <c r="F368" s="221" t="s">
        <v>844</v>
      </c>
      <c r="G368" s="219"/>
      <c r="H368" s="222">
        <v>29</v>
      </c>
      <c r="I368" s="223"/>
      <c r="J368" s="219"/>
      <c r="K368" s="219"/>
      <c r="L368" s="224"/>
      <c r="M368" s="225"/>
      <c r="N368" s="226"/>
      <c r="O368" s="226"/>
      <c r="P368" s="226"/>
      <c r="Q368" s="226"/>
      <c r="R368" s="226"/>
      <c r="S368" s="226"/>
      <c r="T368" s="227"/>
      <c r="AT368" s="228" t="s">
        <v>173</v>
      </c>
      <c r="AU368" s="228" t="s">
        <v>82</v>
      </c>
      <c r="AV368" s="12" t="s">
        <v>82</v>
      </c>
      <c r="AW368" s="12" t="s">
        <v>36</v>
      </c>
      <c r="AX368" s="12" t="s">
        <v>72</v>
      </c>
      <c r="AY368" s="228" t="s">
        <v>162</v>
      </c>
    </row>
    <row r="369" spans="2:65" s="13" customFormat="1">
      <c r="B369" s="229"/>
      <c r="C369" s="230"/>
      <c r="D369" s="231" t="s">
        <v>173</v>
      </c>
      <c r="E369" s="232" t="s">
        <v>21</v>
      </c>
      <c r="F369" s="233" t="s">
        <v>177</v>
      </c>
      <c r="G369" s="230"/>
      <c r="H369" s="234">
        <v>174</v>
      </c>
      <c r="I369" s="235"/>
      <c r="J369" s="230"/>
      <c r="K369" s="230"/>
      <c r="L369" s="236"/>
      <c r="M369" s="237"/>
      <c r="N369" s="238"/>
      <c r="O369" s="238"/>
      <c r="P369" s="238"/>
      <c r="Q369" s="238"/>
      <c r="R369" s="238"/>
      <c r="S369" s="238"/>
      <c r="T369" s="239"/>
      <c r="AT369" s="240" t="s">
        <v>173</v>
      </c>
      <c r="AU369" s="240" t="s">
        <v>82</v>
      </c>
      <c r="AV369" s="13" t="s">
        <v>169</v>
      </c>
      <c r="AW369" s="13" t="s">
        <v>36</v>
      </c>
      <c r="AX369" s="13" t="s">
        <v>80</v>
      </c>
      <c r="AY369" s="240" t="s">
        <v>162</v>
      </c>
    </row>
    <row r="370" spans="2:65" s="1" customFormat="1" ht="51.6" customHeight="1">
      <c r="B370" s="40"/>
      <c r="C370" s="192" t="s">
        <v>466</v>
      </c>
      <c r="D370" s="192" t="s">
        <v>164</v>
      </c>
      <c r="E370" s="193" t="s">
        <v>467</v>
      </c>
      <c r="F370" s="194" t="s">
        <v>468</v>
      </c>
      <c r="G370" s="195" t="s">
        <v>260</v>
      </c>
      <c r="H370" s="196">
        <v>225</v>
      </c>
      <c r="I370" s="197"/>
      <c r="J370" s="198">
        <f>ROUND(I370*H370,2)</f>
        <v>0</v>
      </c>
      <c r="K370" s="194" t="s">
        <v>168</v>
      </c>
      <c r="L370" s="60"/>
      <c r="M370" s="199" t="s">
        <v>21</v>
      </c>
      <c r="N370" s="200" t="s">
        <v>43</v>
      </c>
      <c r="O370" s="41"/>
      <c r="P370" s="201">
        <f>O370*H370</f>
        <v>0</v>
      </c>
      <c r="Q370" s="201">
        <v>7.6499999999999997E-3</v>
      </c>
      <c r="R370" s="201">
        <f>Q370*H370</f>
        <v>1.7212499999999999</v>
      </c>
      <c r="S370" s="201">
        <v>0</v>
      </c>
      <c r="T370" s="202">
        <f>S370*H370</f>
        <v>0</v>
      </c>
      <c r="AR370" s="23" t="s">
        <v>169</v>
      </c>
      <c r="AT370" s="23" t="s">
        <v>164</v>
      </c>
      <c r="AU370" s="23" t="s">
        <v>82</v>
      </c>
      <c r="AY370" s="23" t="s">
        <v>162</v>
      </c>
      <c r="BE370" s="203">
        <f>IF(N370="základní",J370,0)</f>
        <v>0</v>
      </c>
      <c r="BF370" s="203">
        <f>IF(N370="snížená",J370,0)</f>
        <v>0</v>
      </c>
      <c r="BG370" s="203">
        <f>IF(N370="zákl. přenesená",J370,0)</f>
        <v>0</v>
      </c>
      <c r="BH370" s="203">
        <f>IF(N370="sníž. přenesená",J370,0)</f>
        <v>0</v>
      </c>
      <c r="BI370" s="203">
        <f>IF(N370="nulová",J370,0)</f>
        <v>0</v>
      </c>
      <c r="BJ370" s="23" t="s">
        <v>80</v>
      </c>
      <c r="BK370" s="203">
        <f>ROUND(I370*H370,2)</f>
        <v>0</v>
      </c>
      <c r="BL370" s="23" t="s">
        <v>169</v>
      </c>
      <c r="BM370" s="23" t="s">
        <v>845</v>
      </c>
    </row>
    <row r="371" spans="2:65" s="1" customFormat="1" ht="216">
      <c r="B371" s="40"/>
      <c r="C371" s="62"/>
      <c r="D371" s="204" t="s">
        <v>171</v>
      </c>
      <c r="E371" s="62"/>
      <c r="F371" s="205" t="s">
        <v>470</v>
      </c>
      <c r="G371" s="62"/>
      <c r="H371" s="62"/>
      <c r="I371" s="162"/>
      <c r="J371" s="62"/>
      <c r="K371" s="62"/>
      <c r="L371" s="60"/>
      <c r="M371" s="206"/>
      <c r="N371" s="41"/>
      <c r="O371" s="41"/>
      <c r="P371" s="41"/>
      <c r="Q371" s="41"/>
      <c r="R371" s="41"/>
      <c r="S371" s="41"/>
      <c r="T371" s="77"/>
      <c r="AT371" s="23" t="s">
        <v>171</v>
      </c>
      <c r="AU371" s="23" t="s">
        <v>82</v>
      </c>
    </row>
    <row r="372" spans="2:65" s="11" customFormat="1">
      <c r="B372" s="207"/>
      <c r="C372" s="208"/>
      <c r="D372" s="204" t="s">
        <v>173</v>
      </c>
      <c r="E372" s="209" t="s">
        <v>21</v>
      </c>
      <c r="F372" s="210" t="s">
        <v>772</v>
      </c>
      <c r="G372" s="208"/>
      <c r="H372" s="211" t="s">
        <v>21</v>
      </c>
      <c r="I372" s="212"/>
      <c r="J372" s="208"/>
      <c r="K372" s="208"/>
      <c r="L372" s="213"/>
      <c r="M372" s="214"/>
      <c r="N372" s="215"/>
      <c r="O372" s="215"/>
      <c r="P372" s="215"/>
      <c r="Q372" s="215"/>
      <c r="R372" s="215"/>
      <c r="S372" s="215"/>
      <c r="T372" s="216"/>
      <c r="AT372" s="217" t="s">
        <v>173</v>
      </c>
      <c r="AU372" s="217" t="s">
        <v>82</v>
      </c>
      <c r="AV372" s="11" t="s">
        <v>80</v>
      </c>
      <c r="AW372" s="11" t="s">
        <v>36</v>
      </c>
      <c r="AX372" s="11" t="s">
        <v>72</v>
      </c>
      <c r="AY372" s="217" t="s">
        <v>162</v>
      </c>
    </row>
    <row r="373" spans="2:65" s="12" customFormat="1">
      <c r="B373" s="218"/>
      <c r="C373" s="219"/>
      <c r="D373" s="204" t="s">
        <v>173</v>
      </c>
      <c r="E373" s="220" t="s">
        <v>21</v>
      </c>
      <c r="F373" s="221" t="s">
        <v>846</v>
      </c>
      <c r="G373" s="219"/>
      <c r="H373" s="222">
        <v>107</v>
      </c>
      <c r="I373" s="223"/>
      <c r="J373" s="219"/>
      <c r="K373" s="219"/>
      <c r="L373" s="224"/>
      <c r="M373" s="225"/>
      <c r="N373" s="226"/>
      <c r="O373" s="226"/>
      <c r="P373" s="226"/>
      <c r="Q373" s="226"/>
      <c r="R373" s="226"/>
      <c r="S373" s="226"/>
      <c r="T373" s="227"/>
      <c r="AT373" s="228" t="s">
        <v>173</v>
      </c>
      <c r="AU373" s="228" t="s">
        <v>82</v>
      </c>
      <c r="AV373" s="12" t="s">
        <v>82</v>
      </c>
      <c r="AW373" s="12" t="s">
        <v>36</v>
      </c>
      <c r="AX373" s="12" t="s">
        <v>72</v>
      </c>
      <c r="AY373" s="228" t="s">
        <v>162</v>
      </c>
    </row>
    <row r="374" spans="2:65" s="12" customFormat="1">
      <c r="B374" s="218"/>
      <c r="C374" s="219"/>
      <c r="D374" s="204" t="s">
        <v>173</v>
      </c>
      <c r="E374" s="220" t="s">
        <v>21</v>
      </c>
      <c r="F374" s="221" t="s">
        <v>408</v>
      </c>
      <c r="G374" s="219"/>
      <c r="H374" s="222">
        <v>64</v>
      </c>
      <c r="I374" s="223"/>
      <c r="J374" s="219"/>
      <c r="K374" s="219"/>
      <c r="L374" s="224"/>
      <c r="M374" s="225"/>
      <c r="N374" s="226"/>
      <c r="O374" s="226"/>
      <c r="P374" s="226"/>
      <c r="Q374" s="226"/>
      <c r="R374" s="226"/>
      <c r="S374" s="226"/>
      <c r="T374" s="227"/>
      <c r="AT374" s="228" t="s">
        <v>173</v>
      </c>
      <c r="AU374" s="228" t="s">
        <v>82</v>
      </c>
      <c r="AV374" s="12" t="s">
        <v>82</v>
      </c>
      <c r="AW374" s="12" t="s">
        <v>36</v>
      </c>
      <c r="AX374" s="12" t="s">
        <v>72</v>
      </c>
      <c r="AY374" s="228" t="s">
        <v>162</v>
      </c>
    </row>
    <row r="375" spans="2:65" s="12" customFormat="1">
      <c r="B375" s="218"/>
      <c r="C375" s="219"/>
      <c r="D375" s="204" t="s">
        <v>173</v>
      </c>
      <c r="E375" s="220" t="s">
        <v>21</v>
      </c>
      <c r="F375" s="221" t="s">
        <v>847</v>
      </c>
      <c r="G375" s="219"/>
      <c r="H375" s="222">
        <v>48</v>
      </c>
      <c r="I375" s="223"/>
      <c r="J375" s="219"/>
      <c r="K375" s="219"/>
      <c r="L375" s="224"/>
      <c r="M375" s="225"/>
      <c r="N375" s="226"/>
      <c r="O375" s="226"/>
      <c r="P375" s="226"/>
      <c r="Q375" s="226"/>
      <c r="R375" s="226"/>
      <c r="S375" s="226"/>
      <c r="T375" s="227"/>
      <c r="AT375" s="228" t="s">
        <v>173</v>
      </c>
      <c r="AU375" s="228" t="s">
        <v>82</v>
      </c>
      <c r="AV375" s="12" t="s">
        <v>82</v>
      </c>
      <c r="AW375" s="12" t="s">
        <v>36</v>
      </c>
      <c r="AX375" s="12" t="s">
        <v>72</v>
      </c>
      <c r="AY375" s="228" t="s">
        <v>162</v>
      </c>
    </row>
    <row r="376" spans="2:65" s="12" customFormat="1">
      <c r="B376" s="218"/>
      <c r="C376" s="219"/>
      <c r="D376" s="204" t="s">
        <v>173</v>
      </c>
      <c r="E376" s="220" t="s">
        <v>21</v>
      </c>
      <c r="F376" s="221" t="s">
        <v>474</v>
      </c>
      <c r="G376" s="219"/>
      <c r="H376" s="222">
        <v>6</v>
      </c>
      <c r="I376" s="223"/>
      <c r="J376" s="219"/>
      <c r="K376" s="219"/>
      <c r="L376" s="224"/>
      <c r="M376" s="225"/>
      <c r="N376" s="226"/>
      <c r="O376" s="226"/>
      <c r="P376" s="226"/>
      <c r="Q376" s="226"/>
      <c r="R376" s="226"/>
      <c r="S376" s="226"/>
      <c r="T376" s="227"/>
      <c r="AT376" s="228" t="s">
        <v>173</v>
      </c>
      <c r="AU376" s="228" t="s">
        <v>82</v>
      </c>
      <c r="AV376" s="12" t="s">
        <v>82</v>
      </c>
      <c r="AW376" s="12" t="s">
        <v>36</v>
      </c>
      <c r="AX376" s="12" t="s">
        <v>72</v>
      </c>
      <c r="AY376" s="228" t="s">
        <v>162</v>
      </c>
    </row>
    <row r="377" spans="2:65" s="13" customFormat="1">
      <c r="B377" s="229"/>
      <c r="C377" s="230"/>
      <c r="D377" s="231" t="s">
        <v>173</v>
      </c>
      <c r="E377" s="232" t="s">
        <v>21</v>
      </c>
      <c r="F377" s="233" t="s">
        <v>177</v>
      </c>
      <c r="G377" s="230"/>
      <c r="H377" s="234">
        <v>225</v>
      </c>
      <c r="I377" s="235"/>
      <c r="J377" s="230"/>
      <c r="K377" s="230"/>
      <c r="L377" s="236"/>
      <c r="M377" s="237"/>
      <c r="N377" s="238"/>
      <c r="O377" s="238"/>
      <c r="P377" s="238"/>
      <c r="Q377" s="238"/>
      <c r="R377" s="238"/>
      <c r="S377" s="238"/>
      <c r="T377" s="239"/>
      <c r="AT377" s="240" t="s">
        <v>173</v>
      </c>
      <c r="AU377" s="240" t="s">
        <v>82</v>
      </c>
      <c r="AV377" s="13" t="s">
        <v>169</v>
      </c>
      <c r="AW377" s="13" t="s">
        <v>36</v>
      </c>
      <c r="AX377" s="13" t="s">
        <v>80</v>
      </c>
      <c r="AY377" s="240" t="s">
        <v>162</v>
      </c>
    </row>
    <row r="378" spans="2:65" s="1" customFormat="1" ht="51.6" customHeight="1">
      <c r="B378" s="40"/>
      <c r="C378" s="192" t="s">
        <v>475</v>
      </c>
      <c r="D378" s="192" t="s">
        <v>164</v>
      </c>
      <c r="E378" s="193" t="s">
        <v>476</v>
      </c>
      <c r="F378" s="194" t="s">
        <v>477</v>
      </c>
      <c r="G378" s="195" t="s">
        <v>260</v>
      </c>
      <c r="H378" s="196">
        <v>225</v>
      </c>
      <c r="I378" s="197"/>
      <c r="J378" s="198">
        <f>ROUND(I378*H378,2)</f>
        <v>0</v>
      </c>
      <c r="K378" s="194" t="s">
        <v>168</v>
      </c>
      <c r="L378" s="60"/>
      <c r="M378" s="199" t="s">
        <v>21</v>
      </c>
      <c r="N378" s="200" t="s">
        <v>43</v>
      </c>
      <c r="O378" s="41"/>
      <c r="P378" s="201">
        <f>O378*H378</f>
        <v>0</v>
      </c>
      <c r="Q378" s="201">
        <v>8.5999999999999998E-4</v>
      </c>
      <c r="R378" s="201">
        <f>Q378*H378</f>
        <v>0.19350000000000001</v>
      </c>
      <c r="S378" s="201">
        <v>0</v>
      </c>
      <c r="T378" s="202">
        <f>S378*H378</f>
        <v>0</v>
      </c>
      <c r="AR378" s="23" t="s">
        <v>169</v>
      </c>
      <c r="AT378" s="23" t="s">
        <v>164</v>
      </c>
      <c r="AU378" s="23" t="s">
        <v>82</v>
      </c>
      <c r="AY378" s="23" t="s">
        <v>162</v>
      </c>
      <c r="BE378" s="203">
        <f>IF(N378="základní",J378,0)</f>
        <v>0</v>
      </c>
      <c r="BF378" s="203">
        <f>IF(N378="snížená",J378,0)</f>
        <v>0</v>
      </c>
      <c r="BG378" s="203">
        <f>IF(N378="zákl. přenesená",J378,0)</f>
        <v>0</v>
      </c>
      <c r="BH378" s="203">
        <f>IF(N378="sníž. přenesená",J378,0)</f>
        <v>0</v>
      </c>
      <c r="BI378" s="203">
        <f>IF(N378="nulová",J378,0)</f>
        <v>0</v>
      </c>
      <c r="BJ378" s="23" t="s">
        <v>80</v>
      </c>
      <c r="BK378" s="203">
        <f>ROUND(I378*H378,2)</f>
        <v>0</v>
      </c>
      <c r="BL378" s="23" t="s">
        <v>169</v>
      </c>
      <c r="BM378" s="23" t="s">
        <v>848</v>
      </c>
    </row>
    <row r="379" spans="2:65" s="1" customFormat="1" ht="216">
      <c r="B379" s="40"/>
      <c r="C379" s="62"/>
      <c r="D379" s="204" t="s">
        <v>171</v>
      </c>
      <c r="E379" s="62"/>
      <c r="F379" s="205" t="s">
        <v>470</v>
      </c>
      <c r="G379" s="62"/>
      <c r="H379" s="62"/>
      <c r="I379" s="162"/>
      <c r="J379" s="62"/>
      <c r="K379" s="62"/>
      <c r="L379" s="60"/>
      <c r="M379" s="206"/>
      <c r="N379" s="41"/>
      <c r="O379" s="41"/>
      <c r="P379" s="41"/>
      <c r="Q379" s="41"/>
      <c r="R379" s="41"/>
      <c r="S379" s="41"/>
      <c r="T379" s="77"/>
      <c r="AT379" s="23" t="s">
        <v>171</v>
      </c>
      <c r="AU379" s="23" t="s">
        <v>82</v>
      </c>
    </row>
    <row r="380" spans="2:65" s="11" customFormat="1">
      <c r="B380" s="207"/>
      <c r="C380" s="208"/>
      <c r="D380" s="204" t="s">
        <v>173</v>
      </c>
      <c r="E380" s="209" t="s">
        <v>21</v>
      </c>
      <c r="F380" s="210" t="s">
        <v>479</v>
      </c>
      <c r="G380" s="208"/>
      <c r="H380" s="211" t="s">
        <v>21</v>
      </c>
      <c r="I380" s="212"/>
      <c r="J380" s="208"/>
      <c r="K380" s="208"/>
      <c r="L380" s="213"/>
      <c r="M380" s="214"/>
      <c r="N380" s="215"/>
      <c r="O380" s="215"/>
      <c r="P380" s="215"/>
      <c r="Q380" s="215"/>
      <c r="R380" s="215"/>
      <c r="S380" s="215"/>
      <c r="T380" s="216"/>
      <c r="AT380" s="217" t="s">
        <v>173</v>
      </c>
      <c r="AU380" s="217" t="s">
        <v>82</v>
      </c>
      <c r="AV380" s="11" t="s">
        <v>80</v>
      </c>
      <c r="AW380" s="11" t="s">
        <v>36</v>
      </c>
      <c r="AX380" s="11" t="s">
        <v>72</v>
      </c>
      <c r="AY380" s="217" t="s">
        <v>162</v>
      </c>
    </row>
    <row r="381" spans="2:65" s="12" customFormat="1">
      <c r="B381" s="218"/>
      <c r="C381" s="219"/>
      <c r="D381" s="204" t="s">
        <v>173</v>
      </c>
      <c r="E381" s="220" t="s">
        <v>21</v>
      </c>
      <c r="F381" s="221" t="s">
        <v>849</v>
      </c>
      <c r="G381" s="219"/>
      <c r="H381" s="222">
        <v>225</v>
      </c>
      <c r="I381" s="223"/>
      <c r="J381" s="219"/>
      <c r="K381" s="219"/>
      <c r="L381" s="224"/>
      <c r="M381" s="225"/>
      <c r="N381" s="226"/>
      <c r="O381" s="226"/>
      <c r="P381" s="226"/>
      <c r="Q381" s="226"/>
      <c r="R381" s="226"/>
      <c r="S381" s="226"/>
      <c r="T381" s="227"/>
      <c r="AT381" s="228" t="s">
        <v>173</v>
      </c>
      <c r="AU381" s="228" t="s">
        <v>82</v>
      </c>
      <c r="AV381" s="12" t="s">
        <v>82</v>
      </c>
      <c r="AW381" s="12" t="s">
        <v>36</v>
      </c>
      <c r="AX381" s="12" t="s">
        <v>72</v>
      </c>
      <c r="AY381" s="228" t="s">
        <v>162</v>
      </c>
    </row>
    <row r="382" spans="2:65" s="13" customFormat="1">
      <c r="B382" s="229"/>
      <c r="C382" s="230"/>
      <c r="D382" s="231" t="s">
        <v>173</v>
      </c>
      <c r="E382" s="232" t="s">
        <v>21</v>
      </c>
      <c r="F382" s="233" t="s">
        <v>177</v>
      </c>
      <c r="G382" s="230"/>
      <c r="H382" s="234">
        <v>225</v>
      </c>
      <c r="I382" s="235"/>
      <c r="J382" s="230"/>
      <c r="K382" s="230"/>
      <c r="L382" s="236"/>
      <c r="M382" s="237"/>
      <c r="N382" s="238"/>
      <c r="O382" s="238"/>
      <c r="P382" s="238"/>
      <c r="Q382" s="238"/>
      <c r="R382" s="238"/>
      <c r="S382" s="238"/>
      <c r="T382" s="239"/>
      <c r="AT382" s="240" t="s">
        <v>173</v>
      </c>
      <c r="AU382" s="240" t="s">
        <v>82</v>
      </c>
      <c r="AV382" s="13" t="s">
        <v>169</v>
      </c>
      <c r="AW382" s="13" t="s">
        <v>36</v>
      </c>
      <c r="AX382" s="13" t="s">
        <v>80</v>
      </c>
      <c r="AY382" s="240" t="s">
        <v>162</v>
      </c>
    </row>
    <row r="383" spans="2:65" s="1" customFormat="1" ht="63" customHeight="1">
      <c r="B383" s="40"/>
      <c r="C383" s="192" t="s">
        <v>481</v>
      </c>
      <c r="D383" s="192" t="s">
        <v>164</v>
      </c>
      <c r="E383" s="193" t="s">
        <v>482</v>
      </c>
      <c r="F383" s="194" t="s">
        <v>483</v>
      </c>
      <c r="G383" s="195" t="s">
        <v>357</v>
      </c>
      <c r="H383" s="196">
        <v>26.1</v>
      </c>
      <c r="I383" s="197"/>
      <c r="J383" s="198">
        <f>ROUND(I383*H383,2)</f>
        <v>0</v>
      </c>
      <c r="K383" s="194" t="s">
        <v>168</v>
      </c>
      <c r="L383" s="60"/>
      <c r="M383" s="199" t="s">
        <v>21</v>
      </c>
      <c r="N383" s="200" t="s">
        <v>43</v>
      </c>
      <c r="O383" s="41"/>
      <c r="P383" s="201">
        <f>O383*H383</f>
        <v>0</v>
      </c>
      <c r="Q383" s="201">
        <v>1.0958000000000001</v>
      </c>
      <c r="R383" s="201">
        <f>Q383*H383</f>
        <v>28.600380000000005</v>
      </c>
      <c r="S383" s="201">
        <v>0</v>
      </c>
      <c r="T383" s="202">
        <f>S383*H383</f>
        <v>0</v>
      </c>
      <c r="AR383" s="23" t="s">
        <v>169</v>
      </c>
      <c r="AT383" s="23" t="s">
        <v>164</v>
      </c>
      <c r="AU383" s="23" t="s">
        <v>82</v>
      </c>
      <c r="AY383" s="23" t="s">
        <v>162</v>
      </c>
      <c r="BE383" s="203">
        <f>IF(N383="základní",J383,0)</f>
        <v>0</v>
      </c>
      <c r="BF383" s="203">
        <f>IF(N383="snížená",J383,0)</f>
        <v>0</v>
      </c>
      <c r="BG383" s="203">
        <f>IF(N383="zákl. přenesená",J383,0)</f>
        <v>0</v>
      </c>
      <c r="BH383" s="203">
        <f>IF(N383="sníž. přenesená",J383,0)</f>
        <v>0</v>
      </c>
      <c r="BI383" s="203">
        <f>IF(N383="nulová",J383,0)</f>
        <v>0</v>
      </c>
      <c r="BJ383" s="23" t="s">
        <v>80</v>
      </c>
      <c r="BK383" s="203">
        <f>ROUND(I383*H383,2)</f>
        <v>0</v>
      </c>
      <c r="BL383" s="23" t="s">
        <v>169</v>
      </c>
      <c r="BM383" s="23" t="s">
        <v>850</v>
      </c>
    </row>
    <row r="384" spans="2:65" s="1" customFormat="1" ht="121.5">
      <c r="B384" s="40"/>
      <c r="C384" s="62"/>
      <c r="D384" s="204" t="s">
        <v>171</v>
      </c>
      <c r="E384" s="62"/>
      <c r="F384" s="205" t="s">
        <v>485</v>
      </c>
      <c r="G384" s="62"/>
      <c r="H384" s="62"/>
      <c r="I384" s="162"/>
      <c r="J384" s="62"/>
      <c r="K384" s="62"/>
      <c r="L384" s="60"/>
      <c r="M384" s="206"/>
      <c r="N384" s="41"/>
      <c r="O384" s="41"/>
      <c r="P384" s="41"/>
      <c r="Q384" s="41"/>
      <c r="R384" s="41"/>
      <c r="S384" s="41"/>
      <c r="T384" s="77"/>
      <c r="AT384" s="23" t="s">
        <v>171</v>
      </c>
      <c r="AU384" s="23" t="s">
        <v>82</v>
      </c>
    </row>
    <row r="385" spans="2:65" s="1" customFormat="1" ht="27">
      <c r="B385" s="40"/>
      <c r="C385" s="62"/>
      <c r="D385" s="204" t="s">
        <v>486</v>
      </c>
      <c r="E385" s="62"/>
      <c r="F385" s="205" t="s">
        <v>487</v>
      </c>
      <c r="G385" s="62"/>
      <c r="H385" s="62"/>
      <c r="I385" s="162"/>
      <c r="J385" s="62"/>
      <c r="K385" s="62"/>
      <c r="L385" s="60"/>
      <c r="M385" s="206"/>
      <c r="N385" s="41"/>
      <c r="O385" s="41"/>
      <c r="P385" s="41"/>
      <c r="Q385" s="41"/>
      <c r="R385" s="41"/>
      <c r="S385" s="41"/>
      <c r="T385" s="77"/>
      <c r="AT385" s="23" t="s">
        <v>486</v>
      </c>
      <c r="AU385" s="23" t="s">
        <v>82</v>
      </c>
    </row>
    <row r="386" spans="2:65" s="11" customFormat="1">
      <c r="B386" s="207"/>
      <c r="C386" s="208"/>
      <c r="D386" s="204" t="s">
        <v>173</v>
      </c>
      <c r="E386" s="209" t="s">
        <v>21</v>
      </c>
      <c r="F386" s="210" t="s">
        <v>772</v>
      </c>
      <c r="G386" s="208"/>
      <c r="H386" s="211" t="s">
        <v>21</v>
      </c>
      <c r="I386" s="212"/>
      <c r="J386" s="208"/>
      <c r="K386" s="208"/>
      <c r="L386" s="213"/>
      <c r="M386" s="214"/>
      <c r="N386" s="215"/>
      <c r="O386" s="215"/>
      <c r="P386" s="215"/>
      <c r="Q386" s="215"/>
      <c r="R386" s="215"/>
      <c r="S386" s="215"/>
      <c r="T386" s="216"/>
      <c r="AT386" s="217" t="s">
        <v>173</v>
      </c>
      <c r="AU386" s="217" t="s">
        <v>82</v>
      </c>
      <c r="AV386" s="11" t="s">
        <v>80</v>
      </c>
      <c r="AW386" s="11" t="s">
        <v>36</v>
      </c>
      <c r="AX386" s="11" t="s">
        <v>72</v>
      </c>
      <c r="AY386" s="217" t="s">
        <v>162</v>
      </c>
    </row>
    <row r="387" spans="2:65" s="11" customFormat="1">
      <c r="B387" s="207"/>
      <c r="C387" s="208"/>
      <c r="D387" s="204" t="s">
        <v>173</v>
      </c>
      <c r="E387" s="209" t="s">
        <v>21</v>
      </c>
      <c r="F387" s="210" t="s">
        <v>488</v>
      </c>
      <c r="G387" s="208"/>
      <c r="H387" s="211" t="s">
        <v>21</v>
      </c>
      <c r="I387" s="212"/>
      <c r="J387" s="208"/>
      <c r="K387" s="208"/>
      <c r="L387" s="213"/>
      <c r="M387" s="214"/>
      <c r="N387" s="215"/>
      <c r="O387" s="215"/>
      <c r="P387" s="215"/>
      <c r="Q387" s="215"/>
      <c r="R387" s="215"/>
      <c r="S387" s="215"/>
      <c r="T387" s="216"/>
      <c r="AT387" s="217" t="s">
        <v>173</v>
      </c>
      <c r="AU387" s="217" t="s">
        <v>82</v>
      </c>
      <c r="AV387" s="11" t="s">
        <v>80</v>
      </c>
      <c r="AW387" s="11" t="s">
        <v>36</v>
      </c>
      <c r="AX387" s="11" t="s">
        <v>72</v>
      </c>
      <c r="AY387" s="217" t="s">
        <v>162</v>
      </c>
    </row>
    <row r="388" spans="2:65" s="11" customFormat="1">
      <c r="B388" s="207"/>
      <c r="C388" s="208"/>
      <c r="D388" s="204" t="s">
        <v>173</v>
      </c>
      <c r="E388" s="209" t="s">
        <v>21</v>
      </c>
      <c r="F388" s="210" t="s">
        <v>489</v>
      </c>
      <c r="G388" s="208"/>
      <c r="H388" s="211" t="s">
        <v>21</v>
      </c>
      <c r="I388" s="212"/>
      <c r="J388" s="208"/>
      <c r="K388" s="208"/>
      <c r="L388" s="213"/>
      <c r="M388" s="214"/>
      <c r="N388" s="215"/>
      <c r="O388" s="215"/>
      <c r="P388" s="215"/>
      <c r="Q388" s="215"/>
      <c r="R388" s="215"/>
      <c r="S388" s="215"/>
      <c r="T388" s="216"/>
      <c r="AT388" s="217" t="s">
        <v>173</v>
      </c>
      <c r="AU388" s="217" t="s">
        <v>82</v>
      </c>
      <c r="AV388" s="11" t="s">
        <v>80</v>
      </c>
      <c r="AW388" s="11" t="s">
        <v>36</v>
      </c>
      <c r="AX388" s="11" t="s">
        <v>72</v>
      </c>
      <c r="AY388" s="217" t="s">
        <v>162</v>
      </c>
    </row>
    <row r="389" spans="2:65" s="12" customFormat="1">
      <c r="B389" s="218"/>
      <c r="C389" s="219"/>
      <c r="D389" s="204" t="s">
        <v>173</v>
      </c>
      <c r="E389" s="220" t="s">
        <v>21</v>
      </c>
      <c r="F389" s="221" t="s">
        <v>851</v>
      </c>
      <c r="G389" s="219"/>
      <c r="H389" s="222">
        <v>26.1</v>
      </c>
      <c r="I389" s="223"/>
      <c r="J389" s="219"/>
      <c r="K389" s="219"/>
      <c r="L389" s="224"/>
      <c r="M389" s="225"/>
      <c r="N389" s="226"/>
      <c r="O389" s="226"/>
      <c r="P389" s="226"/>
      <c r="Q389" s="226"/>
      <c r="R389" s="226"/>
      <c r="S389" s="226"/>
      <c r="T389" s="227"/>
      <c r="AT389" s="228" t="s">
        <v>173</v>
      </c>
      <c r="AU389" s="228" t="s">
        <v>82</v>
      </c>
      <c r="AV389" s="12" t="s">
        <v>82</v>
      </c>
      <c r="AW389" s="12" t="s">
        <v>36</v>
      </c>
      <c r="AX389" s="12" t="s">
        <v>72</v>
      </c>
      <c r="AY389" s="228" t="s">
        <v>162</v>
      </c>
    </row>
    <row r="390" spans="2:65" s="13" customFormat="1">
      <c r="B390" s="229"/>
      <c r="C390" s="230"/>
      <c r="D390" s="204" t="s">
        <v>173</v>
      </c>
      <c r="E390" s="252" t="s">
        <v>21</v>
      </c>
      <c r="F390" s="253" t="s">
        <v>177</v>
      </c>
      <c r="G390" s="230"/>
      <c r="H390" s="254">
        <v>26.1</v>
      </c>
      <c r="I390" s="235"/>
      <c r="J390" s="230"/>
      <c r="K390" s="230"/>
      <c r="L390" s="236"/>
      <c r="M390" s="237"/>
      <c r="N390" s="238"/>
      <c r="O390" s="238"/>
      <c r="P390" s="238"/>
      <c r="Q390" s="238"/>
      <c r="R390" s="238"/>
      <c r="S390" s="238"/>
      <c r="T390" s="239"/>
      <c r="AT390" s="240" t="s">
        <v>173</v>
      </c>
      <c r="AU390" s="240" t="s">
        <v>82</v>
      </c>
      <c r="AV390" s="13" t="s">
        <v>169</v>
      </c>
      <c r="AW390" s="13" t="s">
        <v>36</v>
      </c>
      <c r="AX390" s="13" t="s">
        <v>80</v>
      </c>
      <c r="AY390" s="240" t="s">
        <v>162</v>
      </c>
    </row>
    <row r="391" spans="2:65" s="10" customFormat="1" ht="29.85" customHeight="1">
      <c r="B391" s="175"/>
      <c r="C391" s="176"/>
      <c r="D391" s="189" t="s">
        <v>71</v>
      </c>
      <c r="E391" s="190" t="s">
        <v>169</v>
      </c>
      <c r="F391" s="190" t="s">
        <v>491</v>
      </c>
      <c r="G391" s="176"/>
      <c r="H391" s="176"/>
      <c r="I391" s="179"/>
      <c r="J391" s="191">
        <f>BK391</f>
        <v>0</v>
      </c>
      <c r="K391" s="176"/>
      <c r="L391" s="181"/>
      <c r="M391" s="182"/>
      <c r="N391" s="183"/>
      <c r="O391" s="183"/>
      <c r="P391" s="184">
        <f>SUM(P392:P437)</f>
        <v>0</v>
      </c>
      <c r="Q391" s="183"/>
      <c r="R391" s="184">
        <f>SUM(R392:R437)</f>
        <v>553.97719319999999</v>
      </c>
      <c r="S391" s="183"/>
      <c r="T391" s="185">
        <f>SUM(T392:T437)</f>
        <v>0</v>
      </c>
      <c r="AR391" s="186" t="s">
        <v>80</v>
      </c>
      <c r="AT391" s="187" t="s">
        <v>71</v>
      </c>
      <c r="AU391" s="187" t="s">
        <v>80</v>
      </c>
      <c r="AY391" s="186" t="s">
        <v>162</v>
      </c>
      <c r="BK391" s="188">
        <f>SUM(BK392:BK437)</f>
        <v>0</v>
      </c>
    </row>
    <row r="392" spans="2:65" s="1" customFormat="1" ht="28.9" customHeight="1">
      <c r="B392" s="40"/>
      <c r="C392" s="192" t="s">
        <v>492</v>
      </c>
      <c r="D392" s="192" t="s">
        <v>164</v>
      </c>
      <c r="E392" s="193" t="s">
        <v>493</v>
      </c>
      <c r="F392" s="194" t="s">
        <v>494</v>
      </c>
      <c r="G392" s="195" t="s">
        <v>260</v>
      </c>
      <c r="H392" s="196">
        <v>30</v>
      </c>
      <c r="I392" s="197"/>
      <c r="J392" s="198">
        <f>ROUND(I392*H392,2)</f>
        <v>0</v>
      </c>
      <c r="K392" s="194" t="s">
        <v>168</v>
      </c>
      <c r="L392" s="60"/>
      <c r="M392" s="199" t="s">
        <v>21</v>
      </c>
      <c r="N392" s="200" t="s">
        <v>43</v>
      </c>
      <c r="O392" s="41"/>
      <c r="P392" s="201">
        <f>O392*H392</f>
        <v>0</v>
      </c>
      <c r="Q392" s="201">
        <v>0</v>
      </c>
      <c r="R392" s="201">
        <f>Q392*H392</f>
        <v>0</v>
      </c>
      <c r="S392" s="201">
        <v>0</v>
      </c>
      <c r="T392" s="202">
        <f>S392*H392</f>
        <v>0</v>
      </c>
      <c r="AR392" s="23" t="s">
        <v>169</v>
      </c>
      <c r="AT392" s="23" t="s">
        <v>164</v>
      </c>
      <c r="AU392" s="23" t="s">
        <v>82</v>
      </c>
      <c r="AY392" s="23" t="s">
        <v>162</v>
      </c>
      <c r="BE392" s="203">
        <f>IF(N392="základní",J392,0)</f>
        <v>0</v>
      </c>
      <c r="BF392" s="203">
        <f>IF(N392="snížená",J392,0)</f>
        <v>0</v>
      </c>
      <c r="BG392" s="203">
        <f>IF(N392="zákl. přenesená",J392,0)</f>
        <v>0</v>
      </c>
      <c r="BH392" s="203">
        <f>IF(N392="sníž. přenesená",J392,0)</f>
        <v>0</v>
      </c>
      <c r="BI392" s="203">
        <f>IF(N392="nulová",J392,0)</f>
        <v>0</v>
      </c>
      <c r="BJ392" s="23" t="s">
        <v>80</v>
      </c>
      <c r="BK392" s="203">
        <f>ROUND(I392*H392,2)</f>
        <v>0</v>
      </c>
      <c r="BL392" s="23" t="s">
        <v>169</v>
      </c>
      <c r="BM392" s="23" t="s">
        <v>852</v>
      </c>
    </row>
    <row r="393" spans="2:65" s="1" customFormat="1" ht="121.5">
      <c r="B393" s="40"/>
      <c r="C393" s="62"/>
      <c r="D393" s="204" t="s">
        <v>171</v>
      </c>
      <c r="E393" s="62"/>
      <c r="F393" s="205" t="s">
        <v>496</v>
      </c>
      <c r="G393" s="62"/>
      <c r="H393" s="62"/>
      <c r="I393" s="162"/>
      <c r="J393" s="62"/>
      <c r="K393" s="62"/>
      <c r="L393" s="60"/>
      <c r="M393" s="206"/>
      <c r="N393" s="41"/>
      <c r="O393" s="41"/>
      <c r="P393" s="41"/>
      <c r="Q393" s="41"/>
      <c r="R393" s="41"/>
      <c r="S393" s="41"/>
      <c r="T393" s="77"/>
      <c r="AT393" s="23" t="s">
        <v>171</v>
      </c>
      <c r="AU393" s="23" t="s">
        <v>82</v>
      </c>
    </row>
    <row r="394" spans="2:65" s="11" customFormat="1">
      <c r="B394" s="207"/>
      <c r="C394" s="208"/>
      <c r="D394" s="204" t="s">
        <v>173</v>
      </c>
      <c r="E394" s="209" t="s">
        <v>21</v>
      </c>
      <c r="F394" s="210" t="s">
        <v>772</v>
      </c>
      <c r="G394" s="208"/>
      <c r="H394" s="211" t="s">
        <v>21</v>
      </c>
      <c r="I394" s="212"/>
      <c r="J394" s="208"/>
      <c r="K394" s="208"/>
      <c r="L394" s="213"/>
      <c r="M394" s="214"/>
      <c r="N394" s="215"/>
      <c r="O394" s="215"/>
      <c r="P394" s="215"/>
      <c r="Q394" s="215"/>
      <c r="R394" s="215"/>
      <c r="S394" s="215"/>
      <c r="T394" s="216"/>
      <c r="AT394" s="217" t="s">
        <v>173</v>
      </c>
      <c r="AU394" s="217" t="s">
        <v>82</v>
      </c>
      <c r="AV394" s="11" t="s">
        <v>80</v>
      </c>
      <c r="AW394" s="11" t="s">
        <v>36</v>
      </c>
      <c r="AX394" s="11" t="s">
        <v>72</v>
      </c>
      <c r="AY394" s="217" t="s">
        <v>162</v>
      </c>
    </row>
    <row r="395" spans="2:65" s="11" customFormat="1">
      <c r="B395" s="207"/>
      <c r="C395" s="208"/>
      <c r="D395" s="204" t="s">
        <v>173</v>
      </c>
      <c r="E395" s="209" t="s">
        <v>21</v>
      </c>
      <c r="F395" s="210" t="s">
        <v>497</v>
      </c>
      <c r="G395" s="208"/>
      <c r="H395" s="211" t="s">
        <v>21</v>
      </c>
      <c r="I395" s="212"/>
      <c r="J395" s="208"/>
      <c r="K395" s="208"/>
      <c r="L395" s="213"/>
      <c r="M395" s="214"/>
      <c r="N395" s="215"/>
      <c r="O395" s="215"/>
      <c r="P395" s="215"/>
      <c r="Q395" s="215"/>
      <c r="R395" s="215"/>
      <c r="S395" s="215"/>
      <c r="T395" s="216"/>
      <c r="AT395" s="217" t="s">
        <v>173</v>
      </c>
      <c r="AU395" s="217" t="s">
        <v>82</v>
      </c>
      <c r="AV395" s="11" t="s">
        <v>80</v>
      </c>
      <c r="AW395" s="11" t="s">
        <v>36</v>
      </c>
      <c r="AX395" s="11" t="s">
        <v>72</v>
      </c>
      <c r="AY395" s="217" t="s">
        <v>162</v>
      </c>
    </row>
    <row r="396" spans="2:65" s="12" customFormat="1">
      <c r="B396" s="218"/>
      <c r="C396" s="219"/>
      <c r="D396" s="204" t="s">
        <v>173</v>
      </c>
      <c r="E396" s="220" t="s">
        <v>21</v>
      </c>
      <c r="F396" s="221" t="s">
        <v>360</v>
      </c>
      <c r="G396" s="219"/>
      <c r="H396" s="222">
        <v>30</v>
      </c>
      <c r="I396" s="223"/>
      <c r="J396" s="219"/>
      <c r="K396" s="219"/>
      <c r="L396" s="224"/>
      <c r="M396" s="225"/>
      <c r="N396" s="226"/>
      <c r="O396" s="226"/>
      <c r="P396" s="226"/>
      <c r="Q396" s="226"/>
      <c r="R396" s="226"/>
      <c r="S396" s="226"/>
      <c r="T396" s="227"/>
      <c r="AT396" s="228" t="s">
        <v>173</v>
      </c>
      <c r="AU396" s="228" t="s">
        <v>82</v>
      </c>
      <c r="AV396" s="12" t="s">
        <v>82</v>
      </c>
      <c r="AW396" s="12" t="s">
        <v>36</v>
      </c>
      <c r="AX396" s="12" t="s">
        <v>72</v>
      </c>
      <c r="AY396" s="228" t="s">
        <v>162</v>
      </c>
    </row>
    <row r="397" spans="2:65" s="13" customFormat="1">
      <c r="B397" s="229"/>
      <c r="C397" s="230"/>
      <c r="D397" s="231" t="s">
        <v>173</v>
      </c>
      <c r="E397" s="232" t="s">
        <v>21</v>
      </c>
      <c r="F397" s="233" t="s">
        <v>177</v>
      </c>
      <c r="G397" s="230"/>
      <c r="H397" s="234">
        <v>30</v>
      </c>
      <c r="I397" s="235"/>
      <c r="J397" s="230"/>
      <c r="K397" s="230"/>
      <c r="L397" s="236"/>
      <c r="M397" s="237"/>
      <c r="N397" s="238"/>
      <c r="O397" s="238"/>
      <c r="P397" s="238"/>
      <c r="Q397" s="238"/>
      <c r="R397" s="238"/>
      <c r="S397" s="238"/>
      <c r="T397" s="239"/>
      <c r="AT397" s="240" t="s">
        <v>173</v>
      </c>
      <c r="AU397" s="240" t="s">
        <v>82</v>
      </c>
      <c r="AV397" s="13" t="s">
        <v>169</v>
      </c>
      <c r="AW397" s="13" t="s">
        <v>36</v>
      </c>
      <c r="AX397" s="13" t="s">
        <v>80</v>
      </c>
      <c r="AY397" s="240" t="s">
        <v>162</v>
      </c>
    </row>
    <row r="398" spans="2:65" s="1" customFormat="1" ht="28.9" customHeight="1">
      <c r="B398" s="40"/>
      <c r="C398" s="192" t="s">
        <v>498</v>
      </c>
      <c r="D398" s="192" t="s">
        <v>164</v>
      </c>
      <c r="E398" s="193" t="s">
        <v>499</v>
      </c>
      <c r="F398" s="194" t="s">
        <v>500</v>
      </c>
      <c r="G398" s="195" t="s">
        <v>167</v>
      </c>
      <c r="H398" s="196">
        <v>0.75</v>
      </c>
      <c r="I398" s="197"/>
      <c r="J398" s="198">
        <f>ROUND(I398*H398,2)</f>
        <v>0</v>
      </c>
      <c r="K398" s="194" t="s">
        <v>168</v>
      </c>
      <c r="L398" s="60"/>
      <c r="M398" s="199" t="s">
        <v>21</v>
      </c>
      <c r="N398" s="200" t="s">
        <v>43</v>
      </c>
      <c r="O398" s="41"/>
      <c r="P398" s="201">
        <f>O398*H398</f>
        <v>0</v>
      </c>
      <c r="Q398" s="201">
        <v>2.13408</v>
      </c>
      <c r="R398" s="201">
        <f>Q398*H398</f>
        <v>1.60056</v>
      </c>
      <c r="S398" s="201">
        <v>0</v>
      </c>
      <c r="T398" s="202">
        <f>S398*H398</f>
        <v>0</v>
      </c>
      <c r="AR398" s="23" t="s">
        <v>169</v>
      </c>
      <c r="AT398" s="23" t="s">
        <v>164</v>
      </c>
      <c r="AU398" s="23" t="s">
        <v>82</v>
      </c>
      <c r="AY398" s="23" t="s">
        <v>162</v>
      </c>
      <c r="BE398" s="203">
        <f>IF(N398="základní",J398,0)</f>
        <v>0</v>
      </c>
      <c r="BF398" s="203">
        <f>IF(N398="snížená",J398,0)</f>
        <v>0</v>
      </c>
      <c r="BG398" s="203">
        <f>IF(N398="zákl. přenesená",J398,0)</f>
        <v>0</v>
      </c>
      <c r="BH398" s="203">
        <f>IF(N398="sníž. přenesená",J398,0)</f>
        <v>0</v>
      </c>
      <c r="BI398" s="203">
        <f>IF(N398="nulová",J398,0)</f>
        <v>0</v>
      </c>
      <c r="BJ398" s="23" t="s">
        <v>80</v>
      </c>
      <c r="BK398" s="203">
        <f>ROUND(I398*H398,2)</f>
        <v>0</v>
      </c>
      <c r="BL398" s="23" t="s">
        <v>169</v>
      </c>
      <c r="BM398" s="23" t="s">
        <v>853</v>
      </c>
    </row>
    <row r="399" spans="2:65" s="1" customFormat="1" ht="94.5">
      <c r="B399" s="40"/>
      <c r="C399" s="62"/>
      <c r="D399" s="204" t="s">
        <v>171</v>
      </c>
      <c r="E399" s="62"/>
      <c r="F399" s="205" t="s">
        <v>502</v>
      </c>
      <c r="G399" s="62"/>
      <c r="H399" s="62"/>
      <c r="I399" s="162"/>
      <c r="J399" s="62"/>
      <c r="K399" s="62"/>
      <c r="L399" s="60"/>
      <c r="M399" s="206"/>
      <c r="N399" s="41"/>
      <c r="O399" s="41"/>
      <c r="P399" s="41"/>
      <c r="Q399" s="41"/>
      <c r="R399" s="41"/>
      <c r="S399" s="41"/>
      <c r="T399" s="77"/>
      <c r="AT399" s="23" t="s">
        <v>171</v>
      </c>
      <c r="AU399" s="23" t="s">
        <v>82</v>
      </c>
    </row>
    <row r="400" spans="2:65" s="11" customFormat="1">
      <c r="B400" s="207"/>
      <c r="C400" s="208"/>
      <c r="D400" s="204" t="s">
        <v>173</v>
      </c>
      <c r="E400" s="209" t="s">
        <v>21</v>
      </c>
      <c r="F400" s="210" t="s">
        <v>772</v>
      </c>
      <c r="G400" s="208"/>
      <c r="H400" s="211" t="s">
        <v>21</v>
      </c>
      <c r="I400" s="212"/>
      <c r="J400" s="208"/>
      <c r="K400" s="208"/>
      <c r="L400" s="213"/>
      <c r="M400" s="214"/>
      <c r="N400" s="215"/>
      <c r="O400" s="215"/>
      <c r="P400" s="215"/>
      <c r="Q400" s="215"/>
      <c r="R400" s="215"/>
      <c r="S400" s="215"/>
      <c r="T400" s="216"/>
      <c r="AT400" s="217" t="s">
        <v>173</v>
      </c>
      <c r="AU400" s="217" t="s">
        <v>82</v>
      </c>
      <c r="AV400" s="11" t="s">
        <v>80</v>
      </c>
      <c r="AW400" s="11" t="s">
        <v>36</v>
      </c>
      <c r="AX400" s="11" t="s">
        <v>72</v>
      </c>
      <c r="AY400" s="217" t="s">
        <v>162</v>
      </c>
    </row>
    <row r="401" spans="2:65" s="11" customFormat="1">
      <c r="B401" s="207"/>
      <c r="C401" s="208"/>
      <c r="D401" s="204" t="s">
        <v>173</v>
      </c>
      <c r="E401" s="209" t="s">
        <v>21</v>
      </c>
      <c r="F401" s="210" t="s">
        <v>503</v>
      </c>
      <c r="G401" s="208"/>
      <c r="H401" s="211" t="s">
        <v>21</v>
      </c>
      <c r="I401" s="212"/>
      <c r="J401" s="208"/>
      <c r="K401" s="208"/>
      <c r="L401" s="213"/>
      <c r="M401" s="214"/>
      <c r="N401" s="215"/>
      <c r="O401" s="215"/>
      <c r="P401" s="215"/>
      <c r="Q401" s="215"/>
      <c r="R401" s="215"/>
      <c r="S401" s="215"/>
      <c r="T401" s="216"/>
      <c r="AT401" s="217" t="s">
        <v>173</v>
      </c>
      <c r="AU401" s="217" t="s">
        <v>82</v>
      </c>
      <c r="AV401" s="11" t="s">
        <v>80</v>
      </c>
      <c r="AW401" s="11" t="s">
        <v>36</v>
      </c>
      <c r="AX401" s="11" t="s">
        <v>72</v>
      </c>
      <c r="AY401" s="217" t="s">
        <v>162</v>
      </c>
    </row>
    <row r="402" spans="2:65" s="12" customFormat="1">
      <c r="B402" s="218"/>
      <c r="C402" s="219"/>
      <c r="D402" s="204" t="s">
        <v>173</v>
      </c>
      <c r="E402" s="220" t="s">
        <v>21</v>
      </c>
      <c r="F402" s="221" t="s">
        <v>854</v>
      </c>
      <c r="G402" s="219"/>
      <c r="H402" s="222">
        <v>0.75</v>
      </c>
      <c r="I402" s="223"/>
      <c r="J402" s="219"/>
      <c r="K402" s="219"/>
      <c r="L402" s="224"/>
      <c r="M402" s="225"/>
      <c r="N402" s="226"/>
      <c r="O402" s="226"/>
      <c r="P402" s="226"/>
      <c r="Q402" s="226"/>
      <c r="R402" s="226"/>
      <c r="S402" s="226"/>
      <c r="T402" s="227"/>
      <c r="AT402" s="228" t="s">
        <v>173</v>
      </c>
      <c r="AU402" s="228" t="s">
        <v>82</v>
      </c>
      <c r="AV402" s="12" t="s">
        <v>82</v>
      </c>
      <c r="AW402" s="12" t="s">
        <v>36</v>
      </c>
      <c r="AX402" s="12" t="s">
        <v>72</v>
      </c>
      <c r="AY402" s="228" t="s">
        <v>162</v>
      </c>
    </row>
    <row r="403" spans="2:65" s="13" customFormat="1">
      <c r="B403" s="229"/>
      <c r="C403" s="230"/>
      <c r="D403" s="231" t="s">
        <v>173</v>
      </c>
      <c r="E403" s="232" t="s">
        <v>21</v>
      </c>
      <c r="F403" s="233" t="s">
        <v>177</v>
      </c>
      <c r="G403" s="230"/>
      <c r="H403" s="234">
        <v>0.75</v>
      </c>
      <c r="I403" s="235"/>
      <c r="J403" s="230"/>
      <c r="K403" s="230"/>
      <c r="L403" s="236"/>
      <c r="M403" s="237"/>
      <c r="N403" s="238"/>
      <c r="O403" s="238"/>
      <c r="P403" s="238"/>
      <c r="Q403" s="238"/>
      <c r="R403" s="238"/>
      <c r="S403" s="238"/>
      <c r="T403" s="239"/>
      <c r="AT403" s="240" t="s">
        <v>173</v>
      </c>
      <c r="AU403" s="240" t="s">
        <v>82</v>
      </c>
      <c r="AV403" s="13" t="s">
        <v>169</v>
      </c>
      <c r="AW403" s="13" t="s">
        <v>36</v>
      </c>
      <c r="AX403" s="13" t="s">
        <v>80</v>
      </c>
      <c r="AY403" s="240" t="s">
        <v>162</v>
      </c>
    </row>
    <row r="404" spans="2:65" s="1" customFormat="1" ht="28.9" customHeight="1">
      <c r="B404" s="40"/>
      <c r="C404" s="192" t="s">
        <v>505</v>
      </c>
      <c r="D404" s="192" t="s">
        <v>164</v>
      </c>
      <c r="E404" s="193" t="s">
        <v>511</v>
      </c>
      <c r="F404" s="194" t="s">
        <v>512</v>
      </c>
      <c r="G404" s="195" t="s">
        <v>167</v>
      </c>
      <c r="H404" s="196">
        <v>196</v>
      </c>
      <c r="I404" s="197"/>
      <c r="J404" s="198">
        <f>ROUND(I404*H404,2)</f>
        <v>0</v>
      </c>
      <c r="K404" s="194" t="s">
        <v>21</v>
      </c>
      <c r="L404" s="60"/>
      <c r="M404" s="199" t="s">
        <v>21</v>
      </c>
      <c r="N404" s="200" t="s">
        <v>43</v>
      </c>
      <c r="O404" s="41"/>
      <c r="P404" s="201">
        <f>O404*H404</f>
        <v>0</v>
      </c>
      <c r="Q404" s="201">
        <v>2.4340799999999998</v>
      </c>
      <c r="R404" s="201">
        <f>Q404*H404</f>
        <v>477.07967999999994</v>
      </c>
      <c r="S404" s="201">
        <v>0</v>
      </c>
      <c r="T404" s="202">
        <f>S404*H404</f>
        <v>0</v>
      </c>
      <c r="AR404" s="23" t="s">
        <v>169</v>
      </c>
      <c r="AT404" s="23" t="s">
        <v>164</v>
      </c>
      <c r="AU404" s="23" t="s">
        <v>82</v>
      </c>
      <c r="AY404" s="23" t="s">
        <v>162</v>
      </c>
      <c r="BE404" s="203">
        <f>IF(N404="základní",J404,0)</f>
        <v>0</v>
      </c>
      <c r="BF404" s="203">
        <f>IF(N404="snížená",J404,0)</f>
        <v>0</v>
      </c>
      <c r="BG404" s="203">
        <f>IF(N404="zákl. přenesená",J404,0)</f>
        <v>0</v>
      </c>
      <c r="BH404" s="203">
        <f>IF(N404="sníž. přenesená",J404,0)</f>
        <v>0</v>
      </c>
      <c r="BI404" s="203">
        <f>IF(N404="nulová",J404,0)</f>
        <v>0</v>
      </c>
      <c r="BJ404" s="23" t="s">
        <v>80</v>
      </c>
      <c r="BK404" s="203">
        <f>ROUND(I404*H404,2)</f>
        <v>0</v>
      </c>
      <c r="BL404" s="23" t="s">
        <v>169</v>
      </c>
      <c r="BM404" s="23" t="s">
        <v>855</v>
      </c>
    </row>
    <row r="405" spans="2:65" s="11" customFormat="1">
      <c r="B405" s="207"/>
      <c r="C405" s="208"/>
      <c r="D405" s="204" t="s">
        <v>173</v>
      </c>
      <c r="E405" s="209" t="s">
        <v>21</v>
      </c>
      <c r="F405" s="210" t="s">
        <v>772</v>
      </c>
      <c r="G405" s="208"/>
      <c r="H405" s="211" t="s">
        <v>21</v>
      </c>
      <c r="I405" s="212"/>
      <c r="J405" s="208"/>
      <c r="K405" s="208"/>
      <c r="L405" s="213"/>
      <c r="M405" s="214"/>
      <c r="N405" s="215"/>
      <c r="O405" s="215"/>
      <c r="P405" s="215"/>
      <c r="Q405" s="215"/>
      <c r="R405" s="215"/>
      <c r="S405" s="215"/>
      <c r="T405" s="216"/>
      <c r="AT405" s="217" t="s">
        <v>173</v>
      </c>
      <c r="AU405" s="217" t="s">
        <v>82</v>
      </c>
      <c r="AV405" s="11" t="s">
        <v>80</v>
      </c>
      <c r="AW405" s="11" t="s">
        <v>36</v>
      </c>
      <c r="AX405" s="11" t="s">
        <v>72</v>
      </c>
      <c r="AY405" s="217" t="s">
        <v>162</v>
      </c>
    </row>
    <row r="406" spans="2:65" s="12" customFormat="1">
      <c r="B406" s="218"/>
      <c r="C406" s="219"/>
      <c r="D406" s="204" t="s">
        <v>173</v>
      </c>
      <c r="E406" s="220" t="s">
        <v>21</v>
      </c>
      <c r="F406" s="221" t="s">
        <v>738</v>
      </c>
      <c r="G406" s="219"/>
      <c r="H406" s="222">
        <v>59</v>
      </c>
      <c r="I406" s="223"/>
      <c r="J406" s="219"/>
      <c r="K406" s="219"/>
      <c r="L406" s="224"/>
      <c r="M406" s="225"/>
      <c r="N406" s="226"/>
      <c r="O406" s="226"/>
      <c r="P406" s="226"/>
      <c r="Q406" s="226"/>
      <c r="R406" s="226"/>
      <c r="S406" s="226"/>
      <c r="T406" s="227"/>
      <c r="AT406" s="228" t="s">
        <v>173</v>
      </c>
      <c r="AU406" s="228" t="s">
        <v>82</v>
      </c>
      <c r="AV406" s="12" t="s">
        <v>82</v>
      </c>
      <c r="AW406" s="12" t="s">
        <v>36</v>
      </c>
      <c r="AX406" s="12" t="s">
        <v>72</v>
      </c>
      <c r="AY406" s="228" t="s">
        <v>162</v>
      </c>
    </row>
    <row r="407" spans="2:65" s="12" customFormat="1">
      <c r="B407" s="218"/>
      <c r="C407" s="219"/>
      <c r="D407" s="204" t="s">
        <v>173</v>
      </c>
      <c r="E407" s="220" t="s">
        <v>21</v>
      </c>
      <c r="F407" s="221" t="s">
        <v>856</v>
      </c>
      <c r="G407" s="219"/>
      <c r="H407" s="222">
        <v>15</v>
      </c>
      <c r="I407" s="223"/>
      <c r="J407" s="219"/>
      <c r="K407" s="219"/>
      <c r="L407" s="224"/>
      <c r="M407" s="225"/>
      <c r="N407" s="226"/>
      <c r="O407" s="226"/>
      <c r="P407" s="226"/>
      <c r="Q407" s="226"/>
      <c r="R407" s="226"/>
      <c r="S407" s="226"/>
      <c r="T407" s="227"/>
      <c r="AT407" s="228" t="s">
        <v>173</v>
      </c>
      <c r="AU407" s="228" t="s">
        <v>82</v>
      </c>
      <c r="AV407" s="12" t="s">
        <v>82</v>
      </c>
      <c r="AW407" s="12" t="s">
        <v>36</v>
      </c>
      <c r="AX407" s="12" t="s">
        <v>72</v>
      </c>
      <c r="AY407" s="228" t="s">
        <v>162</v>
      </c>
    </row>
    <row r="408" spans="2:65" s="12" customFormat="1">
      <c r="B408" s="218"/>
      <c r="C408" s="219"/>
      <c r="D408" s="204" t="s">
        <v>173</v>
      </c>
      <c r="E408" s="220" t="s">
        <v>21</v>
      </c>
      <c r="F408" s="221" t="s">
        <v>857</v>
      </c>
      <c r="G408" s="219"/>
      <c r="H408" s="222">
        <v>122</v>
      </c>
      <c r="I408" s="223"/>
      <c r="J408" s="219"/>
      <c r="K408" s="219"/>
      <c r="L408" s="224"/>
      <c r="M408" s="225"/>
      <c r="N408" s="226"/>
      <c r="O408" s="226"/>
      <c r="P408" s="226"/>
      <c r="Q408" s="226"/>
      <c r="R408" s="226"/>
      <c r="S408" s="226"/>
      <c r="T408" s="227"/>
      <c r="AT408" s="228" t="s">
        <v>173</v>
      </c>
      <c r="AU408" s="228" t="s">
        <v>82</v>
      </c>
      <c r="AV408" s="12" t="s">
        <v>82</v>
      </c>
      <c r="AW408" s="12" t="s">
        <v>36</v>
      </c>
      <c r="AX408" s="12" t="s">
        <v>72</v>
      </c>
      <c r="AY408" s="228" t="s">
        <v>162</v>
      </c>
    </row>
    <row r="409" spans="2:65" s="13" customFormat="1">
      <c r="B409" s="229"/>
      <c r="C409" s="230"/>
      <c r="D409" s="231" t="s">
        <v>173</v>
      </c>
      <c r="E409" s="232" t="s">
        <v>21</v>
      </c>
      <c r="F409" s="233" t="s">
        <v>177</v>
      </c>
      <c r="G409" s="230"/>
      <c r="H409" s="234">
        <v>196</v>
      </c>
      <c r="I409" s="235"/>
      <c r="J409" s="230"/>
      <c r="K409" s="230"/>
      <c r="L409" s="236"/>
      <c r="M409" s="237"/>
      <c r="N409" s="238"/>
      <c r="O409" s="238"/>
      <c r="P409" s="238"/>
      <c r="Q409" s="238"/>
      <c r="R409" s="238"/>
      <c r="S409" s="238"/>
      <c r="T409" s="239"/>
      <c r="AT409" s="240" t="s">
        <v>173</v>
      </c>
      <c r="AU409" s="240" t="s">
        <v>82</v>
      </c>
      <c r="AV409" s="13" t="s">
        <v>169</v>
      </c>
      <c r="AW409" s="13" t="s">
        <v>36</v>
      </c>
      <c r="AX409" s="13" t="s">
        <v>80</v>
      </c>
      <c r="AY409" s="240" t="s">
        <v>162</v>
      </c>
    </row>
    <row r="410" spans="2:65" s="1" customFormat="1" ht="40.15" customHeight="1">
      <c r="B410" s="40"/>
      <c r="C410" s="192" t="s">
        <v>510</v>
      </c>
      <c r="D410" s="192" t="s">
        <v>164</v>
      </c>
      <c r="E410" s="193" t="s">
        <v>506</v>
      </c>
      <c r="F410" s="194" t="s">
        <v>507</v>
      </c>
      <c r="G410" s="195" t="s">
        <v>167</v>
      </c>
      <c r="H410" s="196">
        <v>15</v>
      </c>
      <c r="I410" s="197"/>
      <c r="J410" s="198">
        <f>ROUND(I410*H410,2)</f>
        <v>0</v>
      </c>
      <c r="K410" s="194" t="s">
        <v>21</v>
      </c>
      <c r="L410" s="60"/>
      <c r="M410" s="199" t="s">
        <v>21</v>
      </c>
      <c r="N410" s="200" t="s">
        <v>43</v>
      </c>
      <c r="O410" s="41"/>
      <c r="P410" s="201">
        <f>O410*H410</f>
        <v>0</v>
      </c>
      <c r="Q410" s="201">
        <v>2.4340799999999998</v>
      </c>
      <c r="R410" s="201">
        <f>Q410*H410</f>
        <v>36.511199999999995</v>
      </c>
      <c r="S410" s="201">
        <v>0</v>
      </c>
      <c r="T410" s="202">
        <f>S410*H410</f>
        <v>0</v>
      </c>
      <c r="AR410" s="23" t="s">
        <v>169</v>
      </c>
      <c r="AT410" s="23" t="s">
        <v>164</v>
      </c>
      <c r="AU410" s="23" t="s">
        <v>82</v>
      </c>
      <c r="AY410" s="23" t="s">
        <v>162</v>
      </c>
      <c r="BE410" s="203">
        <f>IF(N410="základní",J410,0)</f>
        <v>0</v>
      </c>
      <c r="BF410" s="203">
        <f>IF(N410="snížená",J410,0)</f>
        <v>0</v>
      </c>
      <c r="BG410" s="203">
        <f>IF(N410="zákl. přenesená",J410,0)</f>
        <v>0</v>
      </c>
      <c r="BH410" s="203">
        <f>IF(N410="sníž. přenesená",J410,0)</f>
        <v>0</v>
      </c>
      <c r="BI410" s="203">
        <f>IF(N410="nulová",J410,0)</f>
        <v>0</v>
      </c>
      <c r="BJ410" s="23" t="s">
        <v>80</v>
      </c>
      <c r="BK410" s="203">
        <f>ROUND(I410*H410,2)</f>
        <v>0</v>
      </c>
      <c r="BL410" s="23" t="s">
        <v>169</v>
      </c>
      <c r="BM410" s="23" t="s">
        <v>858</v>
      </c>
    </row>
    <row r="411" spans="2:65" s="1" customFormat="1" ht="94.5">
      <c r="B411" s="40"/>
      <c r="C411" s="62"/>
      <c r="D411" s="204" t="s">
        <v>171</v>
      </c>
      <c r="E411" s="62"/>
      <c r="F411" s="205" t="s">
        <v>502</v>
      </c>
      <c r="G411" s="62"/>
      <c r="H411" s="62"/>
      <c r="I411" s="162"/>
      <c r="J411" s="62"/>
      <c r="K411" s="62"/>
      <c r="L411" s="60"/>
      <c r="M411" s="206"/>
      <c r="N411" s="41"/>
      <c r="O411" s="41"/>
      <c r="P411" s="41"/>
      <c r="Q411" s="41"/>
      <c r="R411" s="41"/>
      <c r="S411" s="41"/>
      <c r="T411" s="77"/>
      <c r="AT411" s="23" t="s">
        <v>171</v>
      </c>
      <c r="AU411" s="23" t="s">
        <v>82</v>
      </c>
    </row>
    <row r="412" spans="2:65" s="11" customFormat="1">
      <c r="B412" s="207"/>
      <c r="C412" s="208"/>
      <c r="D412" s="204" t="s">
        <v>173</v>
      </c>
      <c r="E412" s="209" t="s">
        <v>21</v>
      </c>
      <c r="F412" s="210" t="s">
        <v>772</v>
      </c>
      <c r="G412" s="208"/>
      <c r="H412" s="211" t="s">
        <v>21</v>
      </c>
      <c r="I412" s="212"/>
      <c r="J412" s="208"/>
      <c r="K412" s="208"/>
      <c r="L412" s="213"/>
      <c r="M412" s="214"/>
      <c r="N412" s="215"/>
      <c r="O412" s="215"/>
      <c r="P412" s="215"/>
      <c r="Q412" s="215"/>
      <c r="R412" s="215"/>
      <c r="S412" s="215"/>
      <c r="T412" s="216"/>
      <c r="AT412" s="217" t="s">
        <v>173</v>
      </c>
      <c r="AU412" s="217" t="s">
        <v>82</v>
      </c>
      <c r="AV412" s="11" t="s">
        <v>80</v>
      </c>
      <c r="AW412" s="11" t="s">
        <v>36</v>
      </c>
      <c r="AX412" s="11" t="s">
        <v>72</v>
      </c>
      <c r="AY412" s="217" t="s">
        <v>162</v>
      </c>
    </row>
    <row r="413" spans="2:65" s="11" customFormat="1">
      <c r="B413" s="207"/>
      <c r="C413" s="208"/>
      <c r="D413" s="204" t="s">
        <v>173</v>
      </c>
      <c r="E413" s="209" t="s">
        <v>21</v>
      </c>
      <c r="F413" s="210" t="s">
        <v>509</v>
      </c>
      <c r="G413" s="208"/>
      <c r="H413" s="211" t="s">
        <v>21</v>
      </c>
      <c r="I413" s="212"/>
      <c r="J413" s="208"/>
      <c r="K413" s="208"/>
      <c r="L413" s="213"/>
      <c r="M413" s="214"/>
      <c r="N413" s="215"/>
      <c r="O413" s="215"/>
      <c r="P413" s="215"/>
      <c r="Q413" s="215"/>
      <c r="R413" s="215"/>
      <c r="S413" s="215"/>
      <c r="T413" s="216"/>
      <c r="AT413" s="217" t="s">
        <v>173</v>
      </c>
      <c r="AU413" s="217" t="s">
        <v>82</v>
      </c>
      <c r="AV413" s="11" t="s">
        <v>80</v>
      </c>
      <c r="AW413" s="11" t="s">
        <v>36</v>
      </c>
      <c r="AX413" s="11" t="s">
        <v>72</v>
      </c>
      <c r="AY413" s="217" t="s">
        <v>162</v>
      </c>
    </row>
    <row r="414" spans="2:65" s="12" customFormat="1">
      <c r="B414" s="218"/>
      <c r="C414" s="219"/>
      <c r="D414" s="204" t="s">
        <v>173</v>
      </c>
      <c r="E414" s="220" t="s">
        <v>21</v>
      </c>
      <c r="F414" s="221" t="s">
        <v>10</v>
      </c>
      <c r="G414" s="219"/>
      <c r="H414" s="222">
        <v>15</v>
      </c>
      <c r="I414" s="223"/>
      <c r="J414" s="219"/>
      <c r="K414" s="219"/>
      <c r="L414" s="224"/>
      <c r="M414" s="225"/>
      <c r="N414" s="226"/>
      <c r="O414" s="226"/>
      <c r="P414" s="226"/>
      <c r="Q414" s="226"/>
      <c r="R414" s="226"/>
      <c r="S414" s="226"/>
      <c r="T414" s="227"/>
      <c r="AT414" s="228" t="s">
        <v>173</v>
      </c>
      <c r="AU414" s="228" t="s">
        <v>82</v>
      </c>
      <c r="AV414" s="12" t="s">
        <v>82</v>
      </c>
      <c r="AW414" s="12" t="s">
        <v>36</v>
      </c>
      <c r="AX414" s="12" t="s">
        <v>72</v>
      </c>
      <c r="AY414" s="228" t="s">
        <v>162</v>
      </c>
    </row>
    <row r="415" spans="2:65" s="13" customFormat="1">
      <c r="B415" s="229"/>
      <c r="C415" s="230"/>
      <c r="D415" s="231" t="s">
        <v>173</v>
      </c>
      <c r="E415" s="232" t="s">
        <v>21</v>
      </c>
      <c r="F415" s="233" t="s">
        <v>177</v>
      </c>
      <c r="G415" s="230"/>
      <c r="H415" s="234">
        <v>15</v>
      </c>
      <c r="I415" s="235"/>
      <c r="J415" s="230"/>
      <c r="K415" s="230"/>
      <c r="L415" s="236"/>
      <c r="M415" s="237"/>
      <c r="N415" s="238"/>
      <c r="O415" s="238"/>
      <c r="P415" s="238"/>
      <c r="Q415" s="238"/>
      <c r="R415" s="238"/>
      <c r="S415" s="238"/>
      <c r="T415" s="239"/>
      <c r="AT415" s="240" t="s">
        <v>173</v>
      </c>
      <c r="AU415" s="240" t="s">
        <v>82</v>
      </c>
      <c r="AV415" s="13" t="s">
        <v>169</v>
      </c>
      <c r="AW415" s="13" t="s">
        <v>36</v>
      </c>
      <c r="AX415" s="13" t="s">
        <v>80</v>
      </c>
      <c r="AY415" s="240" t="s">
        <v>162</v>
      </c>
    </row>
    <row r="416" spans="2:65" s="1" customFormat="1" ht="40.15" customHeight="1">
      <c r="B416" s="40"/>
      <c r="C416" s="192" t="s">
        <v>517</v>
      </c>
      <c r="D416" s="192" t="s">
        <v>164</v>
      </c>
      <c r="E416" s="193" t="s">
        <v>518</v>
      </c>
      <c r="F416" s="194" t="s">
        <v>519</v>
      </c>
      <c r="G416" s="195" t="s">
        <v>260</v>
      </c>
      <c r="H416" s="196">
        <v>37.5</v>
      </c>
      <c r="I416" s="197"/>
      <c r="J416" s="198">
        <f>ROUND(I416*H416,2)</f>
        <v>0</v>
      </c>
      <c r="K416" s="194" t="s">
        <v>168</v>
      </c>
      <c r="L416" s="60"/>
      <c r="M416" s="199" t="s">
        <v>21</v>
      </c>
      <c r="N416" s="200" t="s">
        <v>43</v>
      </c>
      <c r="O416" s="41"/>
      <c r="P416" s="201">
        <f>O416*H416</f>
        <v>0</v>
      </c>
      <c r="Q416" s="201">
        <v>0</v>
      </c>
      <c r="R416" s="201">
        <f>Q416*H416</f>
        <v>0</v>
      </c>
      <c r="S416" s="201">
        <v>0</v>
      </c>
      <c r="T416" s="202">
        <f>S416*H416</f>
        <v>0</v>
      </c>
      <c r="AR416" s="23" t="s">
        <v>169</v>
      </c>
      <c r="AT416" s="23" t="s">
        <v>164</v>
      </c>
      <c r="AU416" s="23" t="s">
        <v>82</v>
      </c>
      <c r="AY416" s="23" t="s">
        <v>162</v>
      </c>
      <c r="BE416" s="203">
        <f>IF(N416="základní",J416,0)</f>
        <v>0</v>
      </c>
      <c r="BF416" s="203">
        <f>IF(N416="snížená",J416,0)</f>
        <v>0</v>
      </c>
      <c r="BG416" s="203">
        <f>IF(N416="zákl. přenesená",J416,0)</f>
        <v>0</v>
      </c>
      <c r="BH416" s="203">
        <f>IF(N416="sníž. přenesená",J416,0)</f>
        <v>0</v>
      </c>
      <c r="BI416" s="203">
        <f>IF(N416="nulová",J416,0)</f>
        <v>0</v>
      </c>
      <c r="BJ416" s="23" t="s">
        <v>80</v>
      </c>
      <c r="BK416" s="203">
        <f>ROUND(I416*H416,2)</f>
        <v>0</v>
      </c>
      <c r="BL416" s="23" t="s">
        <v>169</v>
      </c>
      <c r="BM416" s="23" t="s">
        <v>859</v>
      </c>
    </row>
    <row r="417" spans="2:65" s="1" customFormat="1" ht="94.5">
      <c r="B417" s="40"/>
      <c r="C417" s="62"/>
      <c r="D417" s="204" t="s">
        <v>171</v>
      </c>
      <c r="E417" s="62"/>
      <c r="F417" s="205" t="s">
        <v>502</v>
      </c>
      <c r="G417" s="62"/>
      <c r="H417" s="62"/>
      <c r="I417" s="162"/>
      <c r="J417" s="62"/>
      <c r="K417" s="62"/>
      <c r="L417" s="60"/>
      <c r="M417" s="206"/>
      <c r="N417" s="41"/>
      <c r="O417" s="41"/>
      <c r="P417" s="41"/>
      <c r="Q417" s="41"/>
      <c r="R417" s="41"/>
      <c r="S417" s="41"/>
      <c r="T417" s="77"/>
      <c r="AT417" s="23" t="s">
        <v>171</v>
      </c>
      <c r="AU417" s="23" t="s">
        <v>82</v>
      </c>
    </row>
    <row r="418" spans="2:65" s="11" customFormat="1">
      <c r="B418" s="207"/>
      <c r="C418" s="208"/>
      <c r="D418" s="204" t="s">
        <v>173</v>
      </c>
      <c r="E418" s="209" t="s">
        <v>21</v>
      </c>
      <c r="F418" s="210" t="s">
        <v>654</v>
      </c>
      <c r="G418" s="208"/>
      <c r="H418" s="211" t="s">
        <v>21</v>
      </c>
      <c r="I418" s="212"/>
      <c r="J418" s="208"/>
      <c r="K418" s="208"/>
      <c r="L418" s="213"/>
      <c r="M418" s="214"/>
      <c r="N418" s="215"/>
      <c r="O418" s="215"/>
      <c r="P418" s="215"/>
      <c r="Q418" s="215"/>
      <c r="R418" s="215"/>
      <c r="S418" s="215"/>
      <c r="T418" s="216"/>
      <c r="AT418" s="217" t="s">
        <v>173</v>
      </c>
      <c r="AU418" s="217" t="s">
        <v>82</v>
      </c>
      <c r="AV418" s="11" t="s">
        <v>80</v>
      </c>
      <c r="AW418" s="11" t="s">
        <v>36</v>
      </c>
      <c r="AX418" s="11" t="s">
        <v>72</v>
      </c>
      <c r="AY418" s="217" t="s">
        <v>162</v>
      </c>
    </row>
    <row r="419" spans="2:65" s="11" customFormat="1">
      <c r="B419" s="207"/>
      <c r="C419" s="208"/>
      <c r="D419" s="204" t="s">
        <v>173</v>
      </c>
      <c r="E419" s="209" t="s">
        <v>21</v>
      </c>
      <c r="F419" s="210" t="s">
        <v>521</v>
      </c>
      <c r="G419" s="208"/>
      <c r="H419" s="211" t="s">
        <v>21</v>
      </c>
      <c r="I419" s="212"/>
      <c r="J419" s="208"/>
      <c r="K419" s="208"/>
      <c r="L419" s="213"/>
      <c r="M419" s="214"/>
      <c r="N419" s="215"/>
      <c r="O419" s="215"/>
      <c r="P419" s="215"/>
      <c r="Q419" s="215"/>
      <c r="R419" s="215"/>
      <c r="S419" s="215"/>
      <c r="T419" s="216"/>
      <c r="AT419" s="217" t="s">
        <v>173</v>
      </c>
      <c r="AU419" s="217" t="s">
        <v>82</v>
      </c>
      <c r="AV419" s="11" t="s">
        <v>80</v>
      </c>
      <c r="AW419" s="11" t="s">
        <v>36</v>
      </c>
      <c r="AX419" s="11" t="s">
        <v>72</v>
      </c>
      <c r="AY419" s="217" t="s">
        <v>162</v>
      </c>
    </row>
    <row r="420" spans="2:65" s="12" customFormat="1">
      <c r="B420" s="218"/>
      <c r="C420" s="219"/>
      <c r="D420" s="204" t="s">
        <v>173</v>
      </c>
      <c r="E420" s="220" t="s">
        <v>21</v>
      </c>
      <c r="F420" s="221" t="s">
        <v>860</v>
      </c>
      <c r="G420" s="219"/>
      <c r="H420" s="222">
        <v>37.5</v>
      </c>
      <c r="I420" s="223"/>
      <c r="J420" s="219"/>
      <c r="K420" s="219"/>
      <c r="L420" s="224"/>
      <c r="M420" s="225"/>
      <c r="N420" s="226"/>
      <c r="O420" s="226"/>
      <c r="P420" s="226"/>
      <c r="Q420" s="226"/>
      <c r="R420" s="226"/>
      <c r="S420" s="226"/>
      <c r="T420" s="227"/>
      <c r="AT420" s="228" t="s">
        <v>173</v>
      </c>
      <c r="AU420" s="228" t="s">
        <v>82</v>
      </c>
      <c r="AV420" s="12" t="s">
        <v>82</v>
      </c>
      <c r="AW420" s="12" t="s">
        <v>36</v>
      </c>
      <c r="AX420" s="12" t="s">
        <v>72</v>
      </c>
      <c r="AY420" s="228" t="s">
        <v>162</v>
      </c>
    </row>
    <row r="421" spans="2:65" s="13" customFormat="1">
      <c r="B421" s="229"/>
      <c r="C421" s="230"/>
      <c r="D421" s="231" t="s">
        <v>173</v>
      </c>
      <c r="E421" s="232" t="s">
        <v>21</v>
      </c>
      <c r="F421" s="233" t="s">
        <v>177</v>
      </c>
      <c r="G421" s="230"/>
      <c r="H421" s="234">
        <v>37.5</v>
      </c>
      <c r="I421" s="235"/>
      <c r="J421" s="230"/>
      <c r="K421" s="230"/>
      <c r="L421" s="236"/>
      <c r="M421" s="237"/>
      <c r="N421" s="238"/>
      <c r="O421" s="238"/>
      <c r="P421" s="238"/>
      <c r="Q421" s="238"/>
      <c r="R421" s="238"/>
      <c r="S421" s="238"/>
      <c r="T421" s="239"/>
      <c r="AT421" s="240" t="s">
        <v>173</v>
      </c>
      <c r="AU421" s="240" t="s">
        <v>82</v>
      </c>
      <c r="AV421" s="13" t="s">
        <v>169</v>
      </c>
      <c r="AW421" s="13" t="s">
        <v>36</v>
      </c>
      <c r="AX421" s="13" t="s">
        <v>80</v>
      </c>
      <c r="AY421" s="240" t="s">
        <v>162</v>
      </c>
    </row>
    <row r="422" spans="2:65" s="1" customFormat="1" ht="28.9" customHeight="1">
      <c r="B422" s="40"/>
      <c r="C422" s="192" t="s">
        <v>523</v>
      </c>
      <c r="D422" s="192" t="s">
        <v>164</v>
      </c>
      <c r="E422" s="193" t="s">
        <v>524</v>
      </c>
      <c r="F422" s="194" t="s">
        <v>525</v>
      </c>
      <c r="G422" s="195" t="s">
        <v>167</v>
      </c>
      <c r="H422" s="196">
        <v>4</v>
      </c>
      <c r="I422" s="197"/>
      <c r="J422" s="198">
        <f>ROUND(I422*H422,2)</f>
        <v>0</v>
      </c>
      <c r="K422" s="194" t="s">
        <v>168</v>
      </c>
      <c r="L422" s="60"/>
      <c r="M422" s="199" t="s">
        <v>21</v>
      </c>
      <c r="N422" s="200" t="s">
        <v>43</v>
      </c>
      <c r="O422" s="41"/>
      <c r="P422" s="201">
        <f>O422*H422</f>
        <v>0</v>
      </c>
      <c r="Q422" s="201">
        <v>1.8480000000000001</v>
      </c>
      <c r="R422" s="201">
        <f>Q422*H422</f>
        <v>7.3920000000000003</v>
      </c>
      <c r="S422" s="201">
        <v>0</v>
      </c>
      <c r="T422" s="202">
        <f>S422*H422</f>
        <v>0</v>
      </c>
      <c r="AR422" s="23" t="s">
        <v>169</v>
      </c>
      <c r="AT422" s="23" t="s">
        <v>164</v>
      </c>
      <c r="AU422" s="23" t="s">
        <v>82</v>
      </c>
      <c r="AY422" s="23" t="s">
        <v>162</v>
      </c>
      <c r="BE422" s="203">
        <f>IF(N422="základní",J422,0)</f>
        <v>0</v>
      </c>
      <c r="BF422" s="203">
        <f>IF(N422="snížená",J422,0)</f>
        <v>0</v>
      </c>
      <c r="BG422" s="203">
        <f>IF(N422="zákl. přenesená",J422,0)</f>
        <v>0</v>
      </c>
      <c r="BH422" s="203">
        <f>IF(N422="sníž. přenesená",J422,0)</f>
        <v>0</v>
      </c>
      <c r="BI422" s="203">
        <f>IF(N422="nulová",J422,0)</f>
        <v>0</v>
      </c>
      <c r="BJ422" s="23" t="s">
        <v>80</v>
      </c>
      <c r="BK422" s="203">
        <f>ROUND(I422*H422,2)</f>
        <v>0</v>
      </c>
      <c r="BL422" s="23" t="s">
        <v>169</v>
      </c>
      <c r="BM422" s="23" t="s">
        <v>861</v>
      </c>
    </row>
    <row r="423" spans="2:65" s="1" customFormat="1" ht="94.5">
      <c r="B423" s="40"/>
      <c r="C423" s="62"/>
      <c r="D423" s="204" t="s">
        <v>171</v>
      </c>
      <c r="E423" s="62"/>
      <c r="F423" s="205" t="s">
        <v>527</v>
      </c>
      <c r="G423" s="62"/>
      <c r="H423" s="62"/>
      <c r="I423" s="162"/>
      <c r="J423" s="62"/>
      <c r="K423" s="62"/>
      <c r="L423" s="60"/>
      <c r="M423" s="206"/>
      <c r="N423" s="41"/>
      <c r="O423" s="41"/>
      <c r="P423" s="41"/>
      <c r="Q423" s="41"/>
      <c r="R423" s="41"/>
      <c r="S423" s="41"/>
      <c r="T423" s="77"/>
      <c r="AT423" s="23" t="s">
        <v>171</v>
      </c>
      <c r="AU423" s="23" t="s">
        <v>82</v>
      </c>
    </row>
    <row r="424" spans="2:65" s="11" customFormat="1">
      <c r="B424" s="207"/>
      <c r="C424" s="208"/>
      <c r="D424" s="204" t="s">
        <v>173</v>
      </c>
      <c r="E424" s="209" t="s">
        <v>21</v>
      </c>
      <c r="F424" s="210" t="s">
        <v>772</v>
      </c>
      <c r="G424" s="208"/>
      <c r="H424" s="211" t="s">
        <v>21</v>
      </c>
      <c r="I424" s="212"/>
      <c r="J424" s="208"/>
      <c r="K424" s="208"/>
      <c r="L424" s="213"/>
      <c r="M424" s="214"/>
      <c r="N424" s="215"/>
      <c r="O424" s="215"/>
      <c r="P424" s="215"/>
      <c r="Q424" s="215"/>
      <c r="R424" s="215"/>
      <c r="S424" s="215"/>
      <c r="T424" s="216"/>
      <c r="AT424" s="217" t="s">
        <v>173</v>
      </c>
      <c r="AU424" s="217" t="s">
        <v>82</v>
      </c>
      <c r="AV424" s="11" t="s">
        <v>80</v>
      </c>
      <c r="AW424" s="11" t="s">
        <v>36</v>
      </c>
      <c r="AX424" s="11" t="s">
        <v>72</v>
      </c>
      <c r="AY424" s="217" t="s">
        <v>162</v>
      </c>
    </row>
    <row r="425" spans="2:65" s="11" customFormat="1">
      <c r="B425" s="207"/>
      <c r="C425" s="208"/>
      <c r="D425" s="204" t="s">
        <v>173</v>
      </c>
      <c r="E425" s="209" t="s">
        <v>21</v>
      </c>
      <c r="F425" s="210" t="s">
        <v>528</v>
      </c>
      <c r="G425" s="208"/>
      <c r="H425" s="211" t="s">
        <v>21</v>
      </c>
      <c r="I425" s="212"/>
      <c r="J425" s="208"/>
      <c r="K425" s="208"/>
      <c r="L425" s="213"/>
      <c r="M425" s="214"/>
      <c r="N425" s="215"/>
      <c r="O425" s="215"/>
      <c r="P425" s="215"/>
      <c r="Q425" s="215"/>
      <c r="R425" s="215"/>
      <c r="S425" s="215"/>
      <c r="T425" s="216"/>
      <c r="AT425" s="217" t="s">
        <v>173</v>
      </c>
      <c r="AU425" s="217" t="s">
        <v>82</v>
      </c>
      <c r="AV425" s="11" t="s">
        <v>80</v>
      </c>
      <c r="AW425" s="11" t="s">
        <v>36</v>
      </c>
      <c r="AX425" s="11" t="s">
        <v>72</v>
      </c>
      <c r="AY425" s="217" t="s">
        <v>162</v>
      </c>
    </row>
    <row r="426" spans="2:65" s="12" customFormat="1">
      <c r="B426" s="218"/>
      <c r="C426" s="219"/>
      <c r="D426" s="204" t="s">
        <v>173</v>
      </c>
      <c r="E426" s="220" t="s">
        <v>21</v>
      </c>
      <c r="F426" s="221" t="s">
        <v>169</v>
      </c>
      <c r="G426" s="219"/>
      <c r="H426" s="222">
        <v>4</v>
      </c>
      <c r="I426" s="223"/>
      <c r="J426" s="219"/>
      <c r="K426" s="219"/>
      <c r="L426" s="224"/>
      <c r="M426" s="225"/>
      <c r="N426" s="226"/>
      <c r="O426" s="226"/>
      <c r="P426" s="226"/>
      <c r="Q426" s="226"/>
      <c r="R426" s="226"/>
      <c r="S426" s="226"/>
      <c r="T426" s="227"/>
      <c r="AT426" s="228" t="s">
        <v>173</v>
      </c>
      <c r="AU426" s="228" t="s">
        <v>82</v>
      </c>
      <c r="AV426" s="12" t="s">
        <v>82</v>
      </c>
      <c r="AW426" s="12" t="s">
        <v>36</v>
      </c>
      <c r="AX426" s="12" t="s">
        <v>72</v>
      </c>
      <c r="AY426" s="228" t="s">
        <v>162</v>
      </c>
    </row>
    <row r="427" spans="2:65" s="13" customFormat="1">
      <c r="B427" s="229"/>
      <c r="C427" s="230"/>
      <c r="D427" s="231" t="s">
        <v>173</v>
      </c>
      <c r="E427" s="232" t="s">
        <v>21</v>
      </c>
      <c r="F427" s="233" t="s">
        <v>177</v>
      </c>
      <c r="G427" s="230"/>
      <c r="H427" s="234">
        <v>4</v>
      </c>
      <c r="I427" s="235"/>
      <c r="J427" s="230"/>
      <c r="K427" s="230"/>
      <c r="L427" s="236"/>
      <c r="M427" s="237"/>
      <c r="N427" s="238"/>
      <c r="O427" s="238"/>
      <c r="P427" s="238"/>
      <c r="Q427" s="238"/>
      <c r="R427" s="238"/>
      <c r="S427" s="238"/>
      <c r="T427" s="239"/>
      <c r="AT427" s="240" t="s">
        <v>173</v>
      </c>
      <c r="AU427" s="240" t="s">
        <v>82</v>
      </c>
      <c r="AV427" s="13" t="s">
        <v>169</v>
      </c>
      <c r="AW427" s="13" t="s">
        <v>36</v>
      </c>
      <c r="AX427" s="13" t="s">
        <v>80</v>
      </c>
      <c r="AY427" s="240" t="s">
        <v>162</v>
      </c>
    </row>
    <row r="428" spans="2:65" s="1" customFormat="1" ht="28.9" customHeight="1">
      <c r="B428" s="40"/>
      <c r="C428" s="192" t="s">
        <v>529</v>
      </c>
      <c r="D428" s="192" t="s">
        <v>164</v>
      </c>
      <c r="E428" s="193" t="s">
        <v>530</v>
      </c>
      <c r="F428" s="194" t="s">
        <v>531</v>
      </c>
      <c r="G428" s="195" t="s">
        <v>260</v>
      </c>
      <c r="H428" s="196">
        <v>51.57</v>
      </c>
      <c r="I428" s="197"/>
      <c r="J428" s="198">
        <f>ROUND(I428*H428,2)</f>
        <v>0</v>
      </c>
      <c r="K428" s="194" t="s">
        <v>168</v>
      </c>
      <c r="L428" s="60"/>
      <c r="M428" s="199" t="s">
        <v>21</v>
      </c>
      <c r="N428" s="200" t="s">
        <v>43</v>
      </c>
      <c r="O428" s="41"/>
      <c r="P428" s="201">
        <f>O428*H428</f>
        <v>0</v>
      </c>
      <c r="Q428" s="201">
        <v>0.60875999999999997</v>
      </c>
      <c r="R428" s="201">
        <f>Q428*H428</f>
        <v>31.393753199999999</v>
      </c>
      <c r="S428" s="201">
        <v>0</v>
      </c>
      <c r="T428" s="202">
        <f>S428*H428</f>
        <v>0</v>
      </c>
      <c r="AR428" s="23" t="s">
        <v>169</v>
      </c>
      <c r="AT428" s="23" t="s">
        <v>164</v>
      </c>
      <c r="AU428" s="23" t="s">
        <v>82</v>
      </c>
      <c r="AY428" s="23" t="s">
        <v>162</v>
      </c>
      <c r="BE428" s="203">
        <f>IF(N428="základní",J428,0)</f>
        <v>0</v>
      </c>
      <c r="BF428" s="203">
        <f>IF(N428="snížená",J428,0)</f>
        <v>0</v>
      </c>
      <c r="BG428" s="203">
        <f>IF(N428="zákl. přenesená",J428,0)</f>
        <v>0</v>
      </c>
      <c r="BH428" s="203">
        <f>IF(N428="sníž. přenesená",J428,0)</f>
        <v>0</v>
      </c>
      <c r="BI428" s="203">
        <f>IF(N428="nulová",J428,0)</f>
        <v>0</v>
      </c>
      <c r="BJ428" s="23" t="s">
        <v>80</v>
      </c>
      <c r="BK428" s="203">
        <f>ROUND(I428*H428,2)</f>
        <v>0</v>
      </c>
      <c r="BL428" s="23" t="s">
        <v>169</v>
      </c>
      <c r="BM428" s="23" t="s">
        <v>862</v>
      </c>
    </row>
    <row r="429" spans="2:65" s="1" customFormat="1" ht="94.5">
      <c r="B429" s="40"/>
      <c r="C429" s="62"/>
      <c r="D429" s="204" t="s">
        <v>171</v>
      </c>
      <c r="E429" s="62"/>
      <c r="F429" s="205" t="s">
        <v>533</v>
      </c>
      <c r="G429" s="62"/>
      <c r="H429" s="62"/>
      <c r="I429" s="162"/>
      <c r="J429" s="62"/>
      <c r="K429" s="62"/>
      <c r="L429" s="60"/>
      <c r="M429" s="206"/>
      <c r="N429" s="41"/>
      <c r="O429" s="41"/>
      <c r="P429" s="41"/>
      <c r="Q429" s="41"/>
      <c r="R429" s="41"/>
      <c r="S429" s="41"/>
      <c r="T429" s="77"/>
      <c r="AT429" s="23" t="s">
        <v>171</v>
      </c>
      <c r="AU429" s="23" t="s">
        <v>82</v>
      </c>
    </row>
    <row r="430" spans="2:65" s="11" customFormat="1">
      <c r="B430" s="207"/>
      <c r="C430" s="208"/>
      <c r="D430" s="204" t="s">
        <v>173</v>
      </c>
      <c r="E430" s="209" t="s">
        <v>21</v>
      </c>
      <c r="F430" s="210" t="s">
        <v>772</v>
      </c>
      <c r="G430" s="208"/>
      <c r="H430" s="211" t="s">
        <v>21</v>
      </c>
      <c r="I430" s="212"/>
      <c r="J430" s="208"/>
      <c r="K430" s="208"/>
      <c r="L430" s="213"/>
      <c r="M430" s="214"/>
      <c r="N430" s="215"/>
      <c r="O430" s="215"/>
      <c r="P430" s="215"/>
      <c r="Q430" s="215"/>
      <c r="R430" s="215"/>
      <c r="S430" s="215"/>
      <c r="T430" s="216"/>
      <c r="AT430" s="217" t="s">
        <v>173</v>
      </c>
      <c r="AU430" s="217" t="s">
        <v>82</v>
      </c>
      <c r="AV430" s="11" t="s">
        <v>80</v>
      </c>
      <c r="AW430" s="11" t="s">
        <v>36</v>
      </c>
      <c r="AX430" s="11" t="s">
        <v>72</v>
      </c>
      <c r="AY430" s="217" t="s">
        <v>162</v>
      </c>
    </row>
    <row r="431" spans="2:65" s="11" customFormat="1">
      <c r="B431" s="207"/>
      <c r="C431" s="208"/>
      <c r="D431" s="204" t="s">
        <v>173</v>
      </c>
      <c r="E431" s="209" t="s">
        <v>21</v>
      </c>
      <c r="F431" s="210" t="s">
        <v>534</v>
      </c>
      <c r="G431" s="208"/>
      <c r="H431" s="211" t="s">
        <v>21</v>
      </c>
      <c r="I431" s="212"/>
      <c r="J431" s="208"/>
      <c r="K431" s="208"/>
      <c r="L431" s="213"/>
      <c r="M431" s="214"/>
      <c r="N431" s="215"/>
      <c r="O431" s="215"/>
      <c r="P431" s="215"/>
      <c r="Q431" s="215"/>
      <c r="R431" s="215"/>
      <c r="S431" s="215"/>
      <c r="T431" s="216"/>
      <c r="AT431" s="217" t="s">
        <v>173</v>
      </c>
      <c r="AU431" s="217" t="s">
        <v>82</v>
      </c>
      <c r="AV431" s="11" t="s">
        <v>80</v>
      </c>
      <c r="AW431" s="11" t="s">
        <v>36</v>
      </c>
      <c r="AX431" s="11" t="s">
        <v>72</v>
      </c>
      <c r="AY431" s="217" t="s">
        <v>162</v>
      </c>
    </row>
    <row r="432" spans="2:65" s="12" customFormat="1">
      <c r="B432" s="218"/>
      <c r="C432" s="219"/>
      <c r="D432" s="204" t="s">
        <v>173</v>
      </c>
      <c r="E432" s="220" t="s">
        <v>21</v>
      </c>
      <c r="F432" s="221" t="s">
        <v>569</v>
      </c>
      <c r="G432" s="219"/>
      <c r="H432" s="222">
        <v>60</v>
      </c>
      <c r="I432" s="223"/>
      <c r="J432" s="219"/>
      <c r="K432" s="219"/>
      <c r="L432" s="224"/>
      <c r="M432" s="225"/>
      <c r="N432" s="226"/>
      <c r="O432" s="226"/>
      <c r="P432" s="226"/>
      <c r="Q432" s="226"/>
      <c r="R432" s="226"/>
      <c r="S432" s="226"/>
      <c r="T432" s="227"/>
      <c r="AT432" s="228" t="s">
        <v>173</v>
      </c>
      <c r="AU432" s="228" t="s">
        <v>82</v>
      </c>
      <c r="AV432" s="12" t="s">
        <v>82</v>
      </c>
      <c r="AW432" s="12" t="s">
        <v>36</v>
      </c>
      <c r="AX432" s="12" t="s">
        <v>72</v>
      </c>
      <c r="AY432" s="228" t="s">
        <v>162</v>
      </c>
    </row>
    <row r="433" spans="2:65" s="11" customFormat="1">
      <c r="B433" s="207"/>
      <c r="C433" s="208"/>
      <c r="D433" s="204" t="s">
        <v>173</v>
      </c>
      <c r="E433" s="209" t="s">
        <v>21</v>
      </c>
      <c r="F433" s="210" t="s">
        <v>536</v>
      </c>
      <c r="G433" s="208"/>
      <c r="H433" s="211" t="s">
        <v>21</v>
      </c>
      <c r="I433" s="212"/>
      <c r="J433" s="208"/>
      <c r="K433" s="208"/>
      <c r="L433" s="213"/>
      <c r="M433" s="214"/>
      <c r="N433" s="215"/>
      <c r="O433" s="215"/>
      <c r="P433" s="215"/>
      <c r="Q433" s="215"/>
      <c r="R433" s="215"/>
      <c r="S433" s="215"/>
      <c r="T433" s="216"/>
      <c r="AT433" s="217" t="s">
        <v>173</v>
      </c>
      <c r="AU433" s="217" t="s">
        <v>82</v>
      </c>
      <c r="AV433" s="11" t="s">
        <v>80</v>
      </c>
      <c r="AW433" s="11" t="s">
        <v>36</v>
      </c>
      <c r="AX433" s="11" t="s">
        <v>72</v>
      </c>
      <c r="AY433" s="217" t="s">
        <v>162</v>
      </c>
    </row>
    <row r="434" spans="2:65" s="12" customFormat="1">
      <c r="B434" s="218"/>
      <c r="C434" s="219"/>
      <c r="D434" s="204" t="s">
        <v>173</v>
      </c>
      <c r="E434" s="220" t="s">
        <v>21</v>
      </c>
      <c r="F434" s="221" t="s">
        <v>863</v>
      </c>
      <c r="G434" s="219"/>
      <c r="H434" s="222">
        <v>-38.43</v>
      </c>
      <c r="I434" s="223"/>
      <c r="J434" s="219"/>
      <c r="K434" s="219"/>
      <c r="L434" s="224"/>
      <c r="M434" s="225"/>
      <c r="N434" s="226"/>
      <c r="O434" s="226"/>
      <c r="P434" s="226"/>
      <c r="Q434" s="226"/>
      <c r="R434" s="226"/>
      <c r="S434" s="226"/>
      <c r="T434" s="227"/>
      <c r="AT434" s="228" t="s">
        <v>173</v>
      </c>
      <c r="AU434" s="228" t="s">
        <v>82</v>
      </c>
      <c r="AV434" s="12" t="s">
        <v>82</v>
      </c>
      <c r="AW434" s="12" t="s">
        <v>36</v>
      </c>
      <c r="AX434" s="12" t="s">
        <v>72</v>
      </c>
      <c r="AY434" s="228" t="s">
        <v>162</v>
      </c>
    </row>
    <row r="435" spans="2:65" s="11" customFormat="1">
      <c r="B435" s="207"/>
      <c r="C435" s="208"/>
      <c r="D435" s="204" t="s">
        <v>173</v>
      </c>
      <c r="E435" s="209" t="s">
        <v>21</v>
      </c>
      <c r="F435" s="210" t="s">
        <v>538</v>
      </c>
      <c r="G435" s="208"/>
      <c r="H435" s="211" t="s">
        <v>21</v>
      </c>
      <c r="I435" s="212"/>
      <c r="J435" s="208"/>
      <c r="K435" s="208"/>
      <c r="L435" s="213"/>
      <c r="M435" s="214"/>
      <c r="N435" s="215"/>
      <c r="O435" s="215"/>
      <c r="P435" s="215"/>
      <c r="Q435" s="215"/>
      <c r="R435" s="215"/>
      <c r="S435" s="215"/>
      <c r="T435" s="216"/>
      <c r="AT435" s="217" t="s">
        <v>173</v>
      </c>
      <c r="AU435" s="217" t="s">
        <v>82</v>
      </c>
      <c r="AV435" s="11" t="s">
        <v>80</v>
      </c>
      <c r="AW435" s="11" t="s">
        <v>36</v>
      </c>
      <c r="AX435" s="11" t="s">
        <v>72</v>
      </c>
      <c r="AY435" s="217" t="s">
        <v>162</v>
      </c>
    </row>
    <row r="436" spans="2:65" s="12" customFormat="1">
      <c r="B436" s="218"/>
      <c r="C436" s="219"/>
      <c r="D436" s="204" t="s">
        <v>173</v>
      </c>
      <c r="E436" s="220" t="s">
        <v>21</v>
      </c>
      <c r="F436" s="221" t="s">
        <v>360</v>
      </c>
      <c r="G436" s="219"/>
      <c r="H436" s="222">
        <v>30</v>
      </c>
      <c r="I436" s="223"/>
      <c r="J436" s="219"/>
      <c r="K436" s="219"/>
      <c r="L436" s="224"/>
      <c r="M436" s="225"/>
      <c r="N436" s="226"/>
      <c r="O436" s="226"/>
      <c r="P436" s="226"/>
      <c r="Q436" s="226"/>
      <c r="R436" s="226"/>
      <c r="S436" s="226"/>
      <c r="T436" s="227"/>
      <c r="AT436" s="228" t="s">
        <v>173</v>
      </c>
      <c r="AU436" s="228" t="s">
        <v>82</v>
      </c>
      <c r="AV436" s="12" t="s">
        <v>82</v>
      </c>
      <c r="AW436" s="12" t="s">
        <v>36</v>
      </c>
      <c r="AX436" s="12" t="s">
        <v>72</v>
      </c>
      <c r="AY436" s="228" t="s">
        <v>162</v>
      </c>
    </row>
    <row r="437" spans="2:65" s="13" customFormat="1">
      <c r="B437" s="229"/>
      <c r="C437" s="230"/>
      <c r="D437" s="204" t="s">
        <v>173</v>
      </c>
      <c r="E437" s="252" t="s">
        <v>21</v>
      </c>
      <c r="F437" s="253" t="s">
        <v>177</v>
      </c>
      <c r="G437" s="230"/>
      <c r="H437" s="254">
        <v>51.57</v>
      </c>
      <c r="I437" s="235"/>
      <c r="J437" s="230"/>
      <c r="K437" s="230"/>
      <c r="L437" s="236"/>
      <c r="M437" s="237"/>
      <c r="N437" s="238"/>
      <c r="O437" s="238"/>
      <c r="P437" s="238"/>
      <c r="Q437" s="238"/>
      <c r="R437" s="238"/>
      <c r="S437" s="238"/>
      <c r="T437" s="239"/>
      <c r="AT437" s="240" t="s">
        <v>173</v>
      </c>
      <c r="AU437" s="240" t="s">
        <v>82</v>
      </c>
      <c r="AV437" s="13" t="s">
        <v>169</v>
      </c>
      <c r="AW437" s="13" t="s">
        <v>36</v>
      </c>
      <c r="AX437" s="13" t="s">
        <v>80</v>
      </c>
      <c r="AY437" s="240" t="s">
        <v>162</v>
      </c>
    </row>
    <row r="438" spans="2:65" s="10" customFormat="1" ht="29.85" customHeight="1">
      <c r="B438" s="175"/>
      <c r="C438" s="176"/>
      <c r="D438" s="189" t="s">
        <v>71</v>
      </c>
      <c r="E438" s="190" t="s">
        <v>204</v>
      </c>
      <c r="F438" s="190" t="s">
        <v>539</v>
      </c>
      <c r="G438" s="176"/>
      <c r="H438" s="176"/>
      <c r="I438" s="179"/>
      <c r="J438" s="191">
        <f>BK438</f>
        <v>0</v>
      </c>
      <c r="K438" s="176"/>
      <c r="L438" s="181"/>
      <c r="M438" s="182"/>
      <c r="N438" s="183"/>
      <c r="O438" s="183"/>
      <c r="P438" s="184">
        <f>SUM(P439:P444)</f>
        <v>0</v>
      </c>
      <c r="Q438" s="183"/>
      <c r="R438" s="184">
        <f>SUM(R439:R444)</f>
        <v>0.43889999999999996</v>
      </c>
      <c r="S438" s="183"/>
      <c r="T438" s="185">
        <f>SUM(T439:T444)</f>
        <v>0</v>
      </c>
      <c r="AR438" s="186" t="s">
        <v>80</v>
      </c>
      <c r="AT438" s="187" t="s">
        <v>71</v>
      </c>
      <c r="AU438" s="187" t="s">
        <v>80</v>
      </c>
      <c r="AY438" s="186" t="s">
        <v>162</v>
      </c>
      <c r="BK438" s="188">
        <f>SUM(BK439:BK444)</f>
        <v>0</v>
      </c>
    </row>
    <row r="439" spans="2:65" s="1" customFormat="1" ht="40.15" customHeight="1">
      <c r="B439" s="40"/>
      <c r="C439" s="192" t="s">
        <v>540</v>
      </c>
      <c r="D439" s="192" t="s">
        <v>164</v>
      </c>
      <c r="E439" s="193" t="s">
        <v>541</v>
      </c>
      <c r="F439" s="194" t="s">
        <v>542</v>
      </c>
      <c r="G439" s="195" t="s">
        <v>260</v>
      </c>
      <c r="H439" s="196">
        <v>11</v>
      </c>
      <c r="I439" s="197"/>
      <c r="J439" s="198">
        <f>ROUND(I439*H439,2)</f>
        <v>0</v>
      </c>
      <c r="K439" s="194" t="s">
        <v>168</v>
      </c>
      <c r="L439" s="60"/>
      <c r="M439" s="199" t="s">
        <v>21</v>
      </c>
      <c r="N439" s="200" t="s">
        <v>43</v>
      </c>
      <c r="O439" s="41"/>
      <c r="P439" s="201">
        <f>O439*H439</f>
        <v>0</v>
      </c>
      <c r="Q439" s="201">
        <v>3.9899999999999998E-2</v>
      </c>
      <c r="R439" s="201">
        <f>Q439*H439</f>
        <v>0.43889999999999996</v>
      </c>
      <c r="S439" s="201">
        <v>0</v>
      </c>
      <c r="T439" s="202">
        <f>S439*H439</f>
        <v>0</v>
      </c>
      <c r="AR439" s="23" t="s">
        <v>169</v>
      </c>
      <c r="AT439" s="23" t="s">
        <v>164</v>
      </c>
      <c r="AU439" s="23" t="s">
        <v>82</v>
      </c>
      <c r="AY439" s="23" t="s">
        <v>162</v>
      </c>
      <c r="BE439" s="203">
        <f>IF(N439="základní",J439,0)</f>
        <v>0</v>
      </c>
      <c r="BF439" s="203">
        <f>IF(N439="snížená",J439,0)</f>
        <v>0</v>
      </c>
      <c r="BG439" s="203">
        <f>IF(N439="zákl. přenesená",J439,0)</f>
        <v>0</v>
      </c>
      <c r="BH439" s="203">
        <f>IF(N439="sníž. přenesená",J439,0)</f>
        <v>0</v>
      </c>
      <c r="BI439" s="203">
        <f>IF(N439="nulová",J439,0)</f>
        <v>0</v>
      </c>
      <c r="BJ439" s="23" t="s">
        <v>80</v>
      </c>
      <c r="BK439" s="203">
        <f>ROUND(I439*H439,2)</f>
        <v>0</v>
      </c>
      <c r="BL439" s="23" t="s">
        <v>169</v>
      </c>
      <c r="BM439" s="23" t="s">
        <v>864</v>
      </c>
    </row>
    <row r="440" spans="2:65" s="1" customFormat="1" ht="54">
      <c r="B440" s="40"/>
      <c r="C440" s="62"/>
      <c r="D440" s="204" t="s">
        <v>171</v>
      </c>
      <c r="E440" s="62"/>
      <c r="F440" s="205" t="s">
        <v>544</v>
      </c>
      <c r="G440" s="62"/>
      <c r="H440" s="62"/>
      <c r="I440" s="162"/>
      <c r="J440" s="62"/>
      <c r="K440" s="62"/>
      <c r="L440" s="60"/>
      <c r="M440" s="206"/>
      <c r="N440" s="41"/>
      <c r="O440" s="41"/>
      <c r="P440" s="41"/>
      <c r="Q440" s="41"/>
      <c r="R440" s="41"/>
      <c r="S440" s="41"/>
      <c r="T440" s="77"/>
      <c r="AT440" s="23" t="s">
        <v>171</v>
      </c>
      <c r="AU440" s="23" t="s">
        <v>82</v>
      </c>
    </row>
    <row r="441" spans="2:65" s="11" customFormat="1">
      <c r="B441" s="207"/>
      <c r="C441" s="208"/>
      <c r="D441" s="204" t="s">
        <v>173</v>
      </c>
      <c r="E441" s="209" t="s">
        <v>21</v>
      </c>
      <c r="F441" s="210" t="s">
        <v>772</v>
      </c>
      <c r="G441" s="208"/>
      <c r="H441" s="211" t="s">
        <v>21</v>
      </c>
      <c r="I441" s="212"/>
      <c r="J441" s="208"/>
      <c r="K441" s="208"/>
      <c r="L441" s="213"/>
      <c r="M441" s="214"/>
      <c r="N441" s="215"/>
      <c r="O441" s="215"/>
      <c r="P441" s="215"/>
      <c r="Q441" s="215"/>
      <c r="R441" s="215"/>
      <c r="S441" s="215"/>
      <c r="T441" s="216"/>
      <c r="AT441" s="217" t="s">
        <v>173</v>
      </c>
      <c r="AU441" s="217" t="s">
        <v>82</v>
      </c>
      <c r="AV441" s="11" t="s">
        <v>80</v>
      </c>
      <c r="AW441" s="11" t="s">
        <v>36</v>
      </c>
      <c r="AX441" s="11" t="s">
        <v>72</v>
      </c>
      <c r="AY441" s="217" t="s">
        <v>162</v>
      </c>
    </row>
    <row r="442" spans="2:65" s="11" customFormat="1">
      <c r="B442" s="207"/>
      <c r="C442" s="208"/>
      <c r="D442" s="204" t="s">
        <v>173</v>
      </c>
      <c r="E442" s="209" t="s">
        <v>21</v>
      </c>
      <c r="F442" s="210" t="s">
        <v>545</v>
      </c>
      <c r="G442" s="208"/>
      <c r="H442" s="211" t="s">
        <v>21</v>
      </c>
      <c r="I442" s="212"/>
      <c r="J442" s="208"/>
      <c r="K442" s="208"/>
      <c r="L442" s="213"/>
      <c r="M442" s="214"/>
      <c r="N442" s="215"/>
      <c r="O442" s="215"/>
      <c r="P442" s="215"/>
      <c r="Q442" s="215"/>
      <c r="R442" s="215"/>
      <c r="S442" s="215"/>
      <c r="T442" s="216"/>
      <c r="AT442" s="217" t="s">
        <v>173</v>
      </c>
      <c r="AU442" s="217" t="s">
        <v>82</v>
      </c>
      <c r="AV442" s="11" t="s">
        <v>80</v>
      </c>
      <c r="AW442" s="11" t="s">
        <v>36</v>
      </c>
      <c r="AX442" s="11" t="s">
        <v>72</v>
      </c>
      <c r="AY442" s="217" t="s">
        <v>162</v>
      </c>
    </row>
    <row r="443" spans="2:65" s="12" customFormat="1">
      <c r="B443" s="218"/>
      <c r="C443" s="219"/>
      <c r="D443" s="204" t="s">
        <v>173</v>
      </c>
      <c r="E443" s="220" t="s">
        <v>21</v>
      </c>
      <c r="F443" s="221" t="s">
        <v>243</v>
      </c>
      <c r="G443" s="219"/>
      <c r="H443" s="222">
        <v>11</v>
      </c>
      <c r="I443" s="223"/>
      <c r="J443" s="219"/>
      <c r="K443" s="219"/>
      <c r="L443" s="224"/>
      <c r="M443" s="225"/>
      <c r="N443" s="226"/>
      <c r="O443" s="226"/>
      <c r="P443" s="226"/>
      <c r="Q443" s="226"/>
      <c r="R443" s="226"/>
      <c r="S443" s="226"/>
      <c r="T443" s="227"/>
      <c r="AT443" s="228" t="s">
        <v>173</v>
      </c>
      <c r="AU443" s="228" t="s">
        <v>82</v>
      </c>
      <c r="AV443" s="12" t="s">
        <v>82</v>
      </c>
      <c r="AW443" s="12" t="s">
        <v>36</v>
      </c>
      <c r="AX443" s="12" t="s">
        <v>72</v>
      </c>
      <c r="AY443" s="228" t="s">
        <v>162</v>
      </c>
    </row>
    <row r="444" spans="2:65" s="13" customFormat="1">
      <c r="B444" s="229"/>
      <c r="C444" s="230"/>
      <c r="D444" s="204" t="s">
        <v>173</v>
      </c>
      <c r="E444" s="252" t="s">
        <v>21</v>
      </c>
      <c r="F444" s="253" t="s">
        <v>177</v>
      </c>
      <c r="G444" s="230"/>
      <c r="H444" s="254">
        <v>11</v>
      </c>
      <c r="I444" s="235"/>
      <c r="J444" s="230"/>
      <c r="K444" s="230"/>
      <c r="L444" s="236"/>
      <c r="M444" s="237"/>
      <c r="N444" s="238"/>
      <c r="O444" s="238"/>
      <c r="P444" s="238"/>
      <c r="Q444" s="238"/>
      <c r="R444" s="238"/>
      <c r="S444" s="238"/>
      <c r="T444" s="239"/>
      <c r="AT444" s="240" t="s">
        <v>173</v>
      </c>
      <c r="AU444" s="240" t="s">
        <v>82</v>
      </c>
      <c r="AV444" s="13" t="s">
        <v>169</v>
      </c>
      <c r="AW444" s="13" t="s">
        <v>36</v>
      </c>
      <c r="AX444" s="13" t="s">
        <v>80</v>
      </c>
      <c r="AY444" s="240" t="s">
        <v>162</v>
      </c>
    </row>
    <row r="445" spans="2:65" s="10" customFormat="1" ht="29.85" customHeight="1">
      <c r="B445" s="175"/>
      <c r="C445" s="176"/>
      <c r="D445" s="189" t="s">
        <v>71</v>
      </c>
      <c r="E445" s="190" t="s">
        <v>230</v>
      </c>
      <c r="F445" s="190" t="s">
        <v>546</v>
      </c>
      <c r="G445" s="176"/>
      <c r="H445" s="176"/>
      <c r="I445" s="179"/>
      <c r="J445" s="191">
        <f>BK445</f>
        <v>0</v>
      </c>
      <c r="K445" s="176"/>
      <c r="L445" s="181"/>
      <c r="M445" s="182"/>
      <c r="N445" s="183"/>
      <c r="O445" s="183"/>
      <c r="P445" s="184">
        <f>SUM(P446:P476)</f>
        <v>0</v>
      </c>
      <c r="Q445" s="183"/>
      <c r="R445" s="184">
        <f>SUM(R446:R476)</f>
        <v>6.114E-2</v>
      </c>
      <c r="S445" s="183"/>
      <c r="T445" s="185">
        <f>SUM(T446:T476)</f>
        <v>444.096</v>
      </c>
      <c r="AR445" s="186" t="s">
        <v>80</v>
      </c>
      <c r="AT445" s="187" t="s">
        <v>71</v>
      </c>
      <c r="AU445" s="187" t="s">
        <v>80</v>
      </c>
      <c r="AY445" s="186" t="s">
        <v>162</v>
      </c>
      <c r="BK445" s="188">
        <f>SUM(BK446:BK476)</f>
        <v>0</v>
      </c>
    </row>
    <row r="446" spans="2:65" s="1" customFormat="1" ht="51.6" customHeight="1">
      <c r="B446" s="40"/>
      <c r="C446" s="192" t="s">
        <v>547</v>
      </c>
      <c r="D446" s="192" t="s">
        <v>164</v>
      </c>
      <c r="E446" s="193" t="s">
        <v>548</v>
      </c>
      <c r="F446" s="194" t="s">
        <v>549</v>
      </c>
      <c r="G446" s="195" t="s">
        <v>260</v>
      </c>
      <c r="H446" s="196">
        <v>35</v>
      </c>
      <c r="I446" s="197"/>
      <c r="J446" s="198">
        <f>ROUND(I446*H446,2)</f>
        <v>0</v>
      </c>
      <c r="K446" s="194" t="s">
        <v>168</v>
      </c>
      <c r="L446" s="60"/>
      <c r="M446" s="199" t="s">
        <v>21</v>
      </c>
      <c r="N446" s="200" t="s">
        <v>43</v>
      </c>
      <c r="O446" s="41"/>
      <c r="P446" s="201">
        <f>O446*H446</f>
        <v>0</v>
      </c>
      <c r="Q446" s="201">
        <v>0</v>
      </c>
      <c r="R446" s="201">
        <f>Q446*H446</f>
        <v>0</v>
      </c>
      <c r="S446" s="201">
        <v>0</v>
      </c>
      <c r="T446" s="202">
        <f>S446*H446</f>
        <v>0</v>
      </c>
      <c r="AR446" s="23" t="s">
        <v>169</v>
      </c>
      <c r="AT446" s="23" t="s">
        <v>164</v>
      </c>
      <c r="AU446" s="23" t="s">
        <v>82</v>
      </c>
      <c r="AY446" s="23" t="s">
        <v>162</v>
      </c>
      <c r="BE446" s="203">
        <f>IF(N446="základní",J446,0)</f>
        <v>0</v>
      </c>
      <c r="BF446" s="203">
        <f>IF(N446="snížená",J446,0)</f>
        <v>0</v>
      </c>
      <c r="BG446" s="203">
        <f>IF(N446="zákl. přenesená",J446,0)</f>
        <v>0</v>
      </c>
      <c r="BH446" s="203">
        <f>IF(N446="sníž. přenesená",J446,0)</f>
        <v>0</v>
      </c>
      <c r="BI446" s="203">
        <f>IF(N446="nulová",J446,0)</f>
        <v>0</v>
      </c>
      <c r="BJ446" s="23" t="s">
        <v>80</v>
      </c>
      <c r="BK446" s="203">
        <f>ROUND(I446*H446,2)</f>
        <v>0</v>
      </c>
      <c r="BL446" s="23" t="s">
        <v>169</v>
      </c>
      <c r="BM446" s="23" t="s">
        <v>865</v>
      </c>
    </row>
    <row r="447" spans="2:65" s="1" customFormat="1" ht="108">
      <c r="B447" s="40"/>
      <c r="C447" s="62"/>
      <c r="D447" s="204" t="s">
        <v>171</v>
      </c>
      <c r="E447" s="62"/>
      <c r="F447" s="205" t="s">
        <v>551</v>
      </c>
      <c r="G447" s="62"/>
      <c r="H447" s="62"/>
      <c r="I447" s="162"/>
      <c r="J447" s="62"/>
      <c r="K447" s="62"/>
      <c r="L447" s="60"/>
      <c r="M447" s="206"/>
      <c r="N447" s="41"/>
      <c r="O447" s="41"/>
      <c r="P447" s="41"/>
      <c r="Q447" s="41"/>
      <c r="R447" s="41"/>
      <c r="S447" s="41"/>
      <c r="T447" s="77"/>
      <c r="AT447" s="23" t="s">
        <v>171</v>
      </c>
      <c r="AU447" s="23" t="s">
        <v>82</v>
      </c>
    </row>
    <row r="448" spans="2:65" s="11" customFormat="1">
      <c r="B448" s="207"/>
      <c r="C448" s="208"/>
      <c r="D448" s="204" t="s">
        <v>173</v>
      </c>
      <c r="E448" s="209" t="s">
        <v>21</v>
      </c>
      <c r="F448" s="210" t="s">
        <v>772</v>
      </c>
      <c r="G448" s="208"/>
      <c r="H448" s="211" t="s">
        <v>21</v>
      </c>
      <c r="I448" s="212"/>
      <c r="J448" s="208"/>
      <c r="K448" s="208"/>
      <c r="L448" s="213"/>
      <c r="M448" s="214"/>
      <c r="N448" s="215"/>
      <c r="O448" s="215"/>
      <c r="P448" s="215"/>
      <c r="Q448" s="215"/>
      <c r="R448" s="215"/>
      <c r="S448" s="215"/>
      <c r="T448" s="216"/>
      <c r="AT448" s="217" t="s">
        <v>173</v>
      </c>
      <c r="AU448" s="217" t="s">
        <v>82</v>
      </c>
      <c r="AV448" s="11" t="s">
        <v>80</v>
      </c>
      <c r="AW448" s="11" t="s">
        <v>36</v>
      </c>
      <c r="AX448" s="11" t="s">
        <v>72</v>
      </c>
      <c r="AY448" s="217" t="s">
        <v>162</v>
      </c>
    </row>
    <row r="449" spans="2:65" s="11" customFormat="1">
      <c r="B449" s="207"/>
      <c r="C449" s="208"/>
      <c r="D449" s="204" t="s">
        <v>173</v>
      </c>
      <c r="E449" s="209" t="s">
        <v>21</v>
      </c>
      <c r="F449" s="210" t="s">
        <v>552</v>
      </c>
      <c r="G449" s="208"/>
      <c r="H449" s="211" t="s">
        <v>21</v>
      </c>
      <c r="I449" s="212"/>
      <c r="J449" s="208"/>
      <c r="K449" s="208"/>
      <c r="L449" s="213"/>
      <c r="M449" s="214"/>
      <c r="N449" s="215"/>
      <c r="O449" s="215"/>
      <c r="P449" s="215"/>
      <c r="Q449" s="215"/>
      <c r="R449" s="215"/>
      <c r="S449" s="215"/>
      <c r="T449" s="216"/>
      <c r="AT449" s="217" t="s">
        <v>173</v>
      </c>
      <c r="AU449" s="217" t="s">
        <v>82</v>
      </c>
      <c r="AV449" s="11" t="s">
        <v>80</v>
      </c>
      <c r="AW449" s="11" t="s">
        <v>36</v>
      </c>
      <c r="AX449" s="11" t="s">
        <v>72</v>
      </c>
      <c r="AY449" s="217" t="s">
        <v>162</v>
      </c>
    </row>
    <row r="450" spans="2:65" s="12" customFormat="1">
      <c r="B450" s="218"/>
      <c r="C450" s="219"/>
      <c r="D450" s="204" t="s">
        <v>173</v>
      </c>
      <c r="E450" s="220" t="s">
        <v>21</v>
      </c>
      <c r="F450" s="221" t="s">
        <v>394</v>
      </c>
      <c r="G450" s="219"/>
      <c r="H450" s="222">
        <v>35</v>
      </c>
      <c r="I450" s="223"/>
      <c r="J450" s="219"/>
      <c r="K450" s="219"/>
      <c r="L450" s="224"/>
      <c r="M450" s="225"/>
      <c r="N450" s="226"/>
      <c r="O450" s="226"/>
      <c r="P450" s="226"/>
      <c r="Q450" s="226"/>
      <c r="R450" s="226"/>
      <c r="S450" s="226"/>
      <c r="T450" s="227"/>
      <c r="AT450" s="228" t="s">
        <v>173</v>
      </c>
      <c r="AU450" s="228" t="s">
        <v>82</v>
      </c>
      <c r="AV450" s="12" t="s">
        <v>82</v>
      </c>
      <c r="AW450" s="12" t="s">
        <v>36</v>
      </c>
      <c r="AX450" s="12" t="s">
        <v>72</v>
      </c>
      <c r="AY450" s="228" t="s">
        <v>162</v>
      </c>
    </row>
    <row r="451" spans="2:65" s="13" customFormat="1">
      <c r="B451" s="229"/>
      <c r="C451" s="230"/>
      <c r="D451" s="231" t="s">
        <v>173</v>
      </c>
      <c r="E451" s="232" t="s">
        <v>21</v>
      </c>
      <c r="F451" s="233" t="s">
        <v>177</v>
      </c>
      <c r="G451" s="230"/>
      <c r="H451" s="234">
        <v>35</v>
      </c>
      <c r="I451" s="235"/>
      <c r="J451" s="230"/>
      <c r="K451" s="230"/>
      <c r="L451" s="236"/>
      <c r="M451" s="237"/>
      <c r="N451" s="238"/>
      <c r="O451" s="238"/>
      <c r="P451" s="238"/>
      <c r="Q451" s="238"/>
      <c r="R451" s="238"/>
      <c r="S451" s="238"/>
      <c r="T451" s="239"/>
      <c r="AT451" s="240" t="s">
        <v>173</v>
      </c>
      <c r="AU451" s="240" t="s">
        <v>82</v>
      </c>
      <c r="AV451" s="13" t="s">
        <v>169</v>
      </c>
      <c r="AW451" s="13" t="s">
        <v>36</v>
      </c>
      <c r="AX451" s="13" t="s">
        <v>80</v>
      </c>
      <c r="AY451" s="240" t="s">
        <v>162</v>
      </c>
    </row>
    <row r="452" spans="2:65" s="1" customFormat="1" ht="40.15" customHeight="1">
      <c r="B452" s="40"/>
      <c r="C452" s="192" t="s">
        <v>554</v>
      </c>
      <c r="D452" s="192" t="s">
        <v>164</v>
      </c>
      <c r="E452" s="193" t="s">
        <v>555</v>
      </c>
      <c r="F452" s="194" t="s">
        <v>556</v>
      </c>
      <c r="G452" s="195" t="s">
        <v>403</v>
      </c>
      <c r="H452" s="196">
        <v>6</v>
      </c>
      <c r="I452" s="197"/>
      <c r="J452" s="198">
        <f>ROUND(I452*H452,2)</f>
        <v>0</v>
      </c>
      <c r="K452" s="194" t="s">
        <v>168</v>
      </c>
      <c r="L452" s="60"/>
      <c r="M452" s="199" t="s">
        <v>21</v>
      </c>
      <c r="N452" s="200" t="s">
        <v>43</v>
      </c>
      <c r="O452" s="41"/>
      <c r="P452" s="201">
        <f>O452*H452</f>
        <v>0</v>
      </c>
      <c r="Q452" s="201">
        <v>5.7800000000000004E-3</v>
      </c>
      <c r="R452" s="201">
        <f>Q452*H452</f>
        <v>3.4680000000000002E-2</v>
      </c>
      <c r="S452" s="201">
        <v>0</v>
      </c>
      <c r="T452" s="202">
        <f>S452*H452</f>
        <v>0</v>
      </c>
      <c r="AR452" s="23" t="s">
        <v>169</v>
      </c>
      <c r="AT452" s="23" t="s">
        <v>164</v>
      </c>
      <c r="AU452" s="23" t="s">
        <v>82</v>
      </c>
      <c r="AY452" s="23" t="s">
        <v>162</v>
      </c>
      <c r="BE452" s="203">
        <f>IF(N452="základní",J452,0)</f>
        <v>0</v>
      </c>
      <c r="BF452" s="203">
        <f>IF(N452="snížená",J452,0)</f>
        <v>0</v>
      </c>
      <c r="BG452" s="203">
        <f>IF(N452="zákl. přenesená",J452,0)</f>
        <v>0</v>
      </c>
      <c r="BH452" s="203">
        <f>IF(N452="sníž. přenesená",J452,0)</f>
        <v>0</v>
      </c>
      <c r="BI452" s="203">
        <f>IF(N452="nulová",J452,0)</f>
        <v>0</v>
      </c>
      <c r="BJ452" s="23" t="s">
        <v>80</v>
      </c>
      <c r="BK452" s="203">
        <f>ROUND(I452*H452,2)</f>
        <v>0</v>
      </c>
      <c r="BL452" s="23" t="s">
        <v>169</v>
      </c>
      <c r="BM452" s="23" t="s">
        <v>866</v>
      </c>
    </row>
    <row r="453" spans="2:65" s="1" customFormat="1" ht="121.5">
      <c r="B453" s="40"/>
      <c r="C453" s="62"/>
      <c r="D453" s="204" t="s">
        <v>171</v>
      </c>
      <c r="E453" s="62"/>
      <c r="F453" s="205" t="s">
        <v>558</v>
      </c>
      <c r="G453" s="62"/>
      <c r="H453" s="62"/>
      <c r="I453" s="162"/>
      <c r="J453" s="62"/>
      <c r="K453" s="62"/>
      <c r="L453" s="60"/>
      <c r="M453" s="206"/>
      <c r="N453" s="41"/>
      <c r="O453" s="41"/>
      <c r="P453" s="41"/>
      <c r="Q453" s="41"/>
      <c r="R453" s="41"/>
      <c r="S453" s="41"/>
      <c r="T453" s="77"/>
      <c r="AT453" s="23" t="s">
        <v>171</v>
      </c>
      <c r="AU453" s="23" t="s">
        <v>82</v>
      </c>
    </row>
    <row r="454" spans="2:65" s="11" customFormat="1">
      <c r="B454" s="207"/>
      <c r="C454" s="208"/>
      <c r="D454" s="204" t="s">
        <v>173</v>
      </c>
      <c r="E454" s="209" t="s">
        <v>21</v>
      </c>
      <c r="F454" s="210" t="s">
        <v>867</v>
      </c>
      <c r="G454" s="208"/>
      <c r="H454" s="211" t="s">
        <v>21</v>
      </c>
      <c r="I454" s="212"/>
      <c r="J454" s="208"/>
      <c r="K454" s="208"/>
      <c r="L454" s="213"/>
      <c r="M454" s="214"/>
      <c r="N454" s="215"/>
      <c r="O454" s="215"/>
      <c r="P454" s="215"/>
      <c r="Q454" s="215"/>
      <c r="R454" s="215"/>
      <c r="S454" s="215"/>
      <c r="T454" s="216"/>
      <c r="AT454" s="217" t="s">
        <v>173</v>
      </c>
      <c r="AU454" s="217" t="s">
        <v>82</v>
      </c>
      <c r="AV454" s="11" t="s">
        <v>80</v>
      </c>
      <c r="AW454" s="11" t="s">
        <v>36</v>
      </c>
      <c r="AX454" s="11" t="s">
        <v>72</v>
      </c>
      <c r="AY454" s="217" t="s">
        <v>162</v>
      </c>
    </row>
    <row r="455" spans="2:65" s="12" customFormat="1">
      <c r="B455" s="218"/>
      <c r="C455" s="219"/>
      <c r="D455" s="204" t="s">
        <v>173</v>
      </c>
      <c r="E455" s="220" t="s">
        <v>21</v>
      </c>
      <c r="F455" s="221" t="s">
        <v>204</v>
      </c>
      <c r="G455" s="219"/>
      <c r="H455" s="222">
        <v>6</v>
      </c>
      <c r="I455" s="223"/>
      <c r="J455" s="219"/>
      <c r="K455" s="219"/>
      <c r="L455" s="224"/>
      <c r="M455" s="225"/>
      <c r="N455" s="226"/>
      <c r="O455" s="226"/>
      <c r="P455" s="226"/>
      <c r="Q455" s="226"/>
      <c r="R455" s="226"/>
      <c r="S455" s="226"/>
      <c r="T455" s="227"/>
      <c r="AT455" s="228" t="s">
        <v>173</v>
      </c>
      <c r="AU455" s="228" t="s">
        <v>82</v>
      </c>
      <c r="AV455" s="12" t="s">
        <v>82</v>
      </c>
      <c r="AW455" s="12" t="s">
        <v>36</v>
      </c>
      <c r="AX455" s="12" t="s">
        <v>72</v>
      </c>
      <c r="AY455" s="228" t="s">
        <v>162</v>
      </c>
    </row>
    <row r="456" spans="2:65" s="13" customFormat="1">
      <c r="B456" s="229"/>
      <c r="C456" s="230"/>
      <c r="D456" s="231" t="s">
        <v>173</v>
      </c>
      <c r="E456" s="232" t="s">
        <v>21</v>
      </c>
      <c r="F456" s="233" t="s">
        <v>177</v>
      </c>
      <c r="G456" s="230"/>
      <c r="H456" s="234">
        <v>6</v>
      </c>
      <c r="I456" s="235"/>
      <c r="J456" s="230"/>
      <c r="K456" s="230"/>
      <c r="L456" s="236"/>
      <c r="M456" s="237"/>
      <c r="N456" s="238"/>
      <c r="O456" s="238"/>
      <c r="P456" s="238"/>
      <c r="Q456" s="238"/>
      <c r="R456" s="238"/>
      <c r="S456" s="238"/>
      <c r="T456" s="239"/>
      <c r="AT456" s="240" t="s">
        <v>173</v>
      </c>
      <c r="AU456" s="240" t="s">
        <v>82</v>
      </c>
      <c r="AV456" s="13" t="s">
        <v>169</v>
      </c>
      <c r="AW456" s="13" t="s">
        <v>36</v>
      </c>
      <c r="AX456" s="13" t="s">
        <v>80</v>
      </c>
      <c r="AY456" s="240" t="s">
        <v>162</v>
      </c>
    </row>
    <row r="457" spans="2:65" s="1" customFormat="1" ht="40.15" customHeight="1">
      <c r="B457" s="40"/>
      <c r="C457" s="192" t="s">
        <v>417</v>
      </c>
      <c r="D457" s="192" t="s">
        <v>164</v>
      </c>
      <c r="E457" s="193" t="s">
        <v>560</v>
      </c>
      <c r="F457" s="194" t="s">
        <v>561</v>
      </c>
      <c r="G457" s="195" t="s">
        <v>167</v>
      </c>
      <c r="H457" s="196">
        <v>18</v>
      </c>
      <c r="I457" s="197"/>
      <c r="J457" s="198">
        <f>ROUND(I457*H457,2)</f>
        <v>0</v>
      </c>
      <c r="K457" s="194" t="s">
        <v>168</v>
      </c>
      <c r="L457" s="60"/>
      <c r="M457" s="199" t="s">
        <v>21</v>
      </c>
      <c r="N457" s="200" t="s">
        <v>43</v>
      </c>
      <c r="O457" s="41"/>
      <c r="P457" s="201">
        <f>O457*H457</f>
        <v>0</v>
      </c>
      <c r="Q457" s="201">
        <v>1.47E-3</v>
      </c>
      <c r="R457" s="201">
        <f>Q457*H457</f>
        <v>2.6459999999999997E-2</v>
      </c>
      <c r="S457" s="201">
        <v>2.4470000000000001</v>
      </c>
      <c r="T457" s="202">
        <f>S457*H457</f>
        <v>44.045999999999999</v>
      </c>
      <c r="AR457" s="23" t="s">
        <v>169</v>
      </c>
      <c r="AT457" s="23" t="s">
        <v>164</v>
      </c>
      <c r="AU457" s="23" t="s">
        <v>82</v>
      </c>
      <c r="AY457" s="23" t="s">
        <v>162</v>
      </c>
      <c r="BE457" s="203">
        <f>IF(N457="základní",J457,0)</f>
        <v>0</v>
      </c>
      <c r="BF457" s="203">
        <f>IF(N457="snížená",J457,0)</f>
        <v>0</v>
      </c>
      <c r="BG457" s="203">
        <f>IF(N457="zákl. přenesená",J457,0)</f>
        <v>0</v>
      </c>
      <c r="BH457" s="203">
        <f>IF(N457="sníž. přenesená",J457,0)</f>
        <v>0</v>
      </c>
      <c r="BI457" s="203">
        <f>IF(N457="nulová",J457,0)</f>
        <v>0</v>
      </c>
      <c r="BJ457" s="23" t="s">
        <v>80</v>
      </c>
      <c r="BK457" s="203">
        <f>ROUND(I457*H457,2)</f>
        <v>0</v>
      </c>
      <c r="BL457" s="23" t="s">
        <v>169</v>
      </c>
      <c r="BM457" s="23" t="s">
        <v>868</v>
      </c>
    </row>
    <row r="458" spans="2:65" s="1" customFormat="1" ht="409.5">
      <c r="B458" s="40"/>
      <c r="C458" s="62"/>
      <c r="D458" s="204" t="s">
        <v>171</v>
      </c>
      <c r="E458" s="62"/>
      <c r="F458" s="205" t="s">
        <v>563</v>
      </c>
      <c r="G458" s="62"/>
      <c r="H458" s="62"/>
      <c r="I458" s="162"/>
      <c r="J458" s="62"/>
      <c r="K458" s="62"/>
      <c r="L458" s="60"/>
      <c r="M458" s="206"/>
      <c r="N458" s="41"/>
      <c r="O458" s="41"/>
      <c r="P458" s="41"/>
      <c r="Q458" s="41"/>
      <c r="R458" s="41"/>
      <c r="S458" s="41"/>
      <c r="T458" s="77"/>
      <c r="AT458" s="23" t="s">
        <v>171</v>
      </c>
      <c r="AU458" s="23" t="s">
        <v>82</v>
      </c>
    </row>
    <row r="459" spans="2:65" s="11" customFormat="1">
      <c r="B459" s="207"/>
      <c r="C459" s="208"/>
      <c r="D459" s="204" t="s">
        <v>173</v>
      </c>
      <c r="E459" s="209" t="s">
        <v>21</v>
      </c>
      <c r="F459" s="210" t="s">
        <v>772</v>
      </c>
      <c r="G459" s="208"/>
      <c r="H459" s="211" t="s">
        <v>21</v>
      </c>
      <c r="I459" s="212"/>
      <c r="J459" s="208"/>
      <c r="K459" s="208"/>
      <c r="L459" s="213"/>
      <c r="M459" s="214"/>
      <c r="N459" s="215"/>
      <c r="O459" s="215"/>
      <c r="P459" s="215"/>
      <c r="Q459" s="215"/>
      <c r="R459" s="215"/>
      <c r="S459" s="215"/>
      <c r="T459" s="216"/>
      <c r="AT459" s="217" t="s">
        <v>173</v>
      </c>
      <c r="AU459" s="217" t="s">
        <v>82</v>
      </c>
      <c r="AV459" s="11" t="s">
        <v>80</v>
      </c>
      <c r="AW459" s="11" t="s">
        <v>36</v>
      </c>
      <c r="AX459" s="11" t="s">
        <v>72</v>
      </c>
      <c r="AY459" s="217" t="s">
        <v>162</v>
      </c>
    </row>
    <row r="460" spans="2:65" s="11" customFormat="1">
      <c r="B460" s="207"/>
      <c r="C460" s="208"/>
      <c r="D460" s="204" t="s">
        <v>173</v>
      </c>
      <c r="E460" s="209" t="s">
        <v>21</v>
      </c>
      <c r="F460" s="210" t="s">
        <v>564</v>
      </c>
      <c r="G460" s="208"/>
      <c r="H460" s="211" t="s">
        <v>21</v>
      </c>
      <c r="I460" s="212"/>
      <c r="J460" s="208"/>
      <c r="K460" s="208"/>
      <c r="L460" s="213"/>
      <c r="M460" s="214"/>
      <c r="N460" s="215"/>
      <c r="O460" s="215"/>
      <c r="P460" s="215"/>
      <c r="Q460" s="215"/>
      <c r="R460" s="215"/>
      <c r="S460" s="215"/>
      <c r="T460" s="216"/>
      <c r="AT460" s="217" t="s">
        <v>173</v>
      </c>
      <c r="AU460" s="217" t="s">
        <v>82</v>
      </c>
      <c r="AV460" s="11" t="s">
        <v>80</v>
      </c>
      <c r="AW460" s="11" t="s">
        <v>36</v>
      </c>
      <c r="AX460" s="11" t="s">
        <v>72</v>
      </c>
      <c r="AY460" s="217" t="s">
        <v>162</v>
      </c>
    </row>
    <row r="461" spans="2:65" s="12" customFormat="1">
      <c r="B461" s="218"/>
      <c r="C461" s="219"/>
      <c r="D461" s="204" t="s">
        <v>173</v>
      </c>
      <c r="E461" s="220" t="s">
        <v>21</v>
      </c>
      <c r="F461" s="221" t="s">
        <v>283</v>
      </c>
      <c r="G461" s="219"/>
      <c r="H461" s="222">
        <v>18</v>
      </c>
      <c r="I461" s="223"/>
      <c r="J461" s="219"/>
      <c r="K461" s="219"/>
      <c r="L461" s="224"/>
      <c r="M461" s="225"/>
      <c r="N461" s="226"/>
      <c r="O461" s="226"/>
      <c r="P461" s="226"/>
      <c r="Q461" s="226"/>
      <c r="R461" s="226"/>
      <c r="S461" s="226"/>
      <c r="T461" s="227"/>
      <c r="AT461" s="228" t="s">
        <v>173</v>
      </c>
      <c r="AU461" s="228" t="s">
        <v>82</v>
      </c>
      <c r="AV461" s="12" t="s">
        <v>82</v>
      </c>
      <c r="AW461" s="12" t="s">
        <v>36</v>
      </c>
      <c r="AX461" s="12" t="s">
        <v>72</v>
      </c>
      <c r="AY461" s="228" t="s">
        <v>162</v>
      </c>
    </row>
    <row r="462" spans="2:65" s="13" customFormat="1">
      <c r="B462" s="229"/>
      <c r="C462" s="230"/>
      <c r="D462" s="231" t="s">
        <v>173</v>
      </c>
      <c r="E462" s="232" t="s">
        <v>21</v>
      </c>
      <c r="F462" s="233" t="s">
        <v>177</v>
      </c>
      <c r="G462" s="230"/>
      <c r="H462" s="234">
        <v>18</v>
      </c>
      <c r="I462" s="235"/>
      <c r="J462" s="230"/>
      <c r="K462" s="230"/>
      <c r="L462" s="236"/>
      <c r="M462" s="237"/>
      <c r="N462" s="238"/>
      <c r="O462" s="238"/>
      <c r="P462" s="238"/>
      <c r="Q462" s="238"/>
      <c r="R462" s="238"/>
      <c r="S462" s="238"/>
      <c r="T462" s="239"/>
      <c r="AT462" s="240" t="s">
        <v>173</v>
      </c>
      <c r="AU462" s="240" t="s">
        <v>82</v>
      </c>
      <c r="AV462" s="13" t="s">
        <v>169</v>
      </c>
      <c r="AW462" s="13" t="s">
        <v>36</v>
      </c>
      <c r="AX462" s="13" t="s">
        <v>80</v>
      </c>
      <c r="AY462" s="240" t="s">
        <v>162</v>
      </c>
    </row>
    <row r="463" spans="2:65" s="1" customFormat="1" ht="40.15" customHeight="1">
      <c r="B463" s="40"/>
      <c r="C463" s="192" t="s">
        <v>535</v>
      </c>
      <c r="D463" s="192" t="s">
        <v>164</v>
      </c>
      <c r="E463" s="193" t="s">
        <v>565</v>
      </c>
      <c r="F463" s="194" t="s">
        <v>566</v>
      </c>
      <c r="G463" s="195" t="s">
        <v>167</v>
      </c>
      <c r="H463" s="196">
        <v>9</v>
      </c>
      <c r="I463" s="197"/>
      <c r="J463" s="198">
        <f>ROUND(I463*H463,2)</f>
        <v>0</v>
      </c>
      <c r="K463" s="194" t="s">
        <v>168</v>
      </c>
      <c r="L463" s="60"/>
      <c r="M463" s="199" t="s">
        <v>21</v>
      </c>
      <c r="N463" s="200" t="s">
        <v>43</v>
      </c>
      <c r="O463" s="41"/>
      <c r="P463" s="201">
        <f>O463*H463</f>
        <v>0</v>
      </c>
      <c r="Q463" s="201">
        <v>0</v>
      </c>
      <c r="R463" s="201">
        <f>Q463*H463</f>
        <v>0</v>
      </c>
      <c r="S463" s="201">
        <v>2.65</v>
      </c>
      <c r="T463" s="202">
        <f>S463*H463</f>
        <v>23.849999999999998</v>
      </c>
      <c r="AR463" s="23" t="s">
        <v>169</v>
      </c>
      <c r="AT463" s="23" t="s">
        <v>164</v>
      </c>
      <c r="AU463" s="23" t="s">
        <v>82</v>
      </c>
      <c r="AY463" s="23" t="s">
        <v>162</v>
      </c>
      <c r="BE463" s="203">
        <f>IF(N463="základní",J463,0)</f>
        <v>0</v>
      </c>
      <c r="BF463" s="203">
        <f>IF(N463="snížená",J463,0)</f>
        <v>0</v>
      </c>
      <c r="BG463" s="203">
        <f>IF(N463="zákl. přenesená",J463,0)</f>
        <v>0</v>
      </c>
      <c r="BH463" s="203">
        <f>IF(N463="sníž. přenesená",J463,0)</f>
        <v>0</v>
      </c>
      <c r="BI463" s="203">
        <f>IF(N463="nulová",J463,0)</f>
        <v>0</v>
      </c>
      <c r="BJ463" s="23" t="s">
        <v>80</v>
      </c>
      <c r="BK463" s="203">
        <f>ROUND(I463*H463,2)</f>
        <v>0</v>
      </c>
      <c r="BL463" s="23" t="s">
        <v>169</v>
      </c>
      <c r="BM463" s="23" t="s">
        <v>869</v>
      </c>
    </row>
    <row r="464" spans="2:65" s="1" customFormat="1" ht="409.5">
      <c r="B464" s="40"/>
      <c r="C464" s="62"/>
      <c r="D464" s="204" t="s">
        <v>171</v>
      </c>
      <c r="E464" s="62"/>
      <c r="F464" s="205" t="s">
        <v>563</v>
      </c>
      <c r="G464" s="62"/>
      <c r="H464" s="62"/>
      <c r="I464" s="162"/>
      <c r="J464" s="62"/>
      <c r="K464" s="62"/>
      <c r="L464" s="60"/>
      <c r="M464" s="206"/>
      <c r="N464" s="41"/>
      <c r="O464" s="41"/>
      <c r="P464" s="41"/>
      <c r="Q464" s="41"/>
      <c r="R464" s="41"/>
      <c r="S464" s="41"/>
      <c r="T464" s="77"/>
      <c r="AT464" s="23" t="s">
        <v>171</v>
      </c>
      <c r="AU464" s="23" t="s">
        <v>82</v>
      </c>
    </row>
    <row r="465" spans="2:65" s="11" customFormat="1">
      <c r="B465" s="207"/>
      <c r="C465" s="208"/>
      <c r="D465" s="204" t="s">
        <v>173</v>
      </c>
      <c r="E465" s="209" t="s">
        <v>21</v>
      </c>
      <c r="F465" s="210" t="s">
        <v>772</v>
      </c>
      <c r="G465" s="208"/>
      <c r="H465" s="211" t="s">
        <v>21</v>
      </c>
      <c r="I465" s="212"/>
      <c r="J465" s="208"/>
      <c r="K465" s="208"/>
      <c r="L465" s="213"/>
      <c r="M465" s="214"/>
      <c r="N465" s="215"/>
      <c r="O465" s="215"/>
      <c r="P465" s="215"/>
      <c r="Q465" s="215"/>
      <c r="R465" s="215"/>
      <c r="S465" s="215"/>
      <c r="T465" s="216"/>
      <c r="AT465" s="217" t="s">
        <v>173</v>
      </c>
      <c r="AU465" s="217" t="s">
        <v>82</v>
      </c>
      <c r="AV465" s="11" t="s">
        <v>80</v>
      </c>
      <c r="AW465" s="11" t="s">
        <v>36</v>
      </c>
      <c r="AX465" s="11" t="s">
        <v>72</v>
      </c>
      <c r="AY465" s="217" t="s">
        <v>162</v>
      </c>
    </row>
    <row r="466" spans="2:65" s="11" customFormat="1">
      <c r="B466" s="207"/>
      <c r="C466" s="208"/>
      <c r="D466" s="204" t="s">
        <v>173</v>
      </c>
      <c r="E466" s="209" t="s">
        <v>21</v>
      </c>
      <c r="F466" s="210" t="s">
        <v>568</v>
      </c>
      <c r="G466" s="208"/>
      <c r="H466" s="211" t="s">
        <v>21</v>
      </c>
      <c r="I466" s="212"/>
      <c r="J466" s="208"/>
      <c r="K466" s="208"/>
      <c r="L466" s="213"/>
      <c r="M466" s="214"/>
      <c r="N466" s="215"/>
      <c r="O466" s="215"/>
      <c r="P466" s="215"/>
      <c r="Q466" s="215"/>
      <c r="R466" s="215"/>
      <c r="S466" s="215"/>
      <c r="T466" s="216"/>
      <c r="AT466" s="217" t="s">
        <v>173</v>
      </c>
      <c r="AU466" s="217" t="s">
        <v>82</v>
      </c>
      <c r="AV466" s="11" t="s">
        <v>80</v>
      </c>
      <c r="AW466" s="11" t="s">
        <v>36</v>
      </c>
      <c r="AX466" s="11" t="s">
        <v>72</v>
      </c>
      <c r="AY466" s="217" t="s">
        <v>162</v>
      </c>
    </row>
    <row r="467" spans="2:65" s="12" customFormat="1">
      <c r="B467" s="218"/>
      <c r="C467" s="219"/>
      <c r="D467" s="204" t="s">
        <v>173</v>
      </c>
      <c r="E467" s="220" t="s">
        <v>21</v>
      </c>
      <c r="F467" s="221" t="s">
        <v>230</v>
      </c>
      <c r="G467" s="219"/>
      <c r="H467" s="222">
        <v>9</v>
      </c>
      <c r="I467" s="223"/>
      <c r="J467" s="219"/>
      <c r="K467" s="219"/>
      <c r="L467" s="224"/>
      <c r="M467" s="225"/>
      <c r="N467" s="226"/>
      <c r="O467" s="226"/>
      <c r="P467" s="226"/>
      <c r="Q467" s="226"/>
      <c r="R467" s="226"/>
      <c r="S467" s="226"/>
      <c r="T467" s="227"/>
      <c r="AT467" s="228" t="s">
        <v>173</v>
      </c>
      <c r="AU467" s="228" t="s">
        <v>82</v>
      </c>
      <c r="AV467" s="12" t="s">
        <v>82</v>
      </c>
      <c r="AW467" s="12" t="s">
        <v>36</v>
      </c>
      <c r="AX467" s="12" t="s">
        <v>72</v>
      </c>
      <c r="AY467" s="228" t="s">
        <v>162</v>
      </c>
    </row>
    <row r="468" spans="2:65" s="13" customFormat="1">
      <c r="B468" s="229"/>
      <c r="C468" s="230"/>
      <c r="D468" s="231" t="s">
        <v>173</v>
      </c>
      <c r="E468" s="232" t="s">
        <v>21</v>
      </c>
      <c r="F468" s="233" t="s">
        <v>177</v>
      </c>
      <c r="G468" s="230"/>
      <c r="H468" s="234">
        <v>9</v>
      </c>
      <c r="I468" s="235"/>
      <c r="J468" s="230"/>
      <c r="K468" s="230"/>
      <c r="L468" s="236"/>
      <c r="M468" s="237"/>
      <c r="N468" s="238"/>
      <c r="O468" s="238"/>
      <c r="P468" s="238"/>
      <c r="Q468" s="238"/>
      <c r="R468" s="238"/>
      <c r="S468" s="238"/>
      <c r="T468" s="239"/>
      <c r="AT468" s="240" t="s">
        <v>173</v>
      </c>
      <c r="AU468" s="240" t="s">
        <v>82</v>
      </c>
      <c r="AV468" s="13" t="s">
        <v>169</v>
      </c>
      <c r="AW468" s="13" t="s">
        <v>36</v>
      </c>
      <c r="AX468" s="13" t="s">
        <v>80</v>
      </c>
      <c r="AY468" s="240" t="s">
        <v>162</v>
      </c>
    </row>
    <row r="469" spans="2:65" s="1" customFormat="1" ht="40.15" customHeight="1">
      <c r="B469" s="40"/>
      <c r="C469" s="192" t="s">
        <v>569</v>
      </c>
      <c r="D469" s="192" t="s">
        <v>164</v>
      </c>
      <c r="E469" s="193" t="s">
        <v>570</v>
      </c>
      <c r="F469" s="194" t="s">
        <v>571</v>
      </c>
      <c r="G469" s="195" t="s">
        <v>167</v>
      </c>
      <c r="H469" s="196">
        <v>132</v>
      </c>
      <c r="I469" s="197"/>
      <c r="J469" s="198">
        <f>ROUND(I469*H469,2)</f>
        <v>0</v>
      </c>
      <c r="K469" s="194" t="s">
        <v>168</v>
      </c>
      <c r="L469" s="60"/>
      <c r="M469" s="199" t="s">
        <v>21</v>
      </c>
      <c r="N469" s="200" t="s">
        <v>43</v>
      </c>
      <c r="O469" s="41"/>
      <c r="P469" s="201">
        <f>O469*H469</f>
        <v>0</v>
      </c>
      <c r="Q469" s="201">
        <v>0</v>
      </c>
      <c r="R469" s="201">
        <f>Q469*H469</f>
        <v>0</v>
      </c>
      <c r="S469" s="201">
        <v>2.85</v>
      </c>
      <c r="T469" s="202">
        <f>S469*H469</f>
        <v>376.2</v>
      </c>
      <c r="AR469" s="23" t="s">
        <v>169</v>
      </c>
      <c r="AT469" s="23" t="s">
        <v>164</v>
      </c>
      <c r="AU469" s="23" t="s">
        <v>82</v>
      </c>
      <c r="AY469" s="23" t="s">
        <v>162</v>
      </c>
      <c r="BE469" s="203">
        <f>IF(N469="základní",J469,0)</f>
        <v>0</v>
      </c>
      <c r="BF469" s="203">
        <f>IF(N469="snížená",J469,0)</f>
        <v>0</v>
      </c>
      <c r="BG469" s="203">
        <f>IF(N469="zákl. přenesená",J469,0)</f>
        <v>0</v>
      </c>
      <c r="BH469" s="203">
        <f>IF(N469="sníž. přenesená",J469,0)</f>
        <v>0</v>
      </c>
      <c r="BI469" s="203">
        <f>IF(N469="nulová",J469,0)</f>
        <v>0</v>
      </c>
      <c r="BJ469" s="23" t="s">
        <v>80</v>
      </c>
      <c r="BK469" s="203">
        <f>ROUND(I469*H469,2)</f>
        <v>0</v>
      </c>
      <c r="BL469" s="23" t="s">
        <v>169</v>
      </c>
      <c r="BM469" s="23" t="s">
        <v>870</v>
      </c>
    </row>
    <row r="470" spans="2:65" s="1" customFormat="1" ht="409.5">
      <c r="B470" s="40"/>
      <c r="C470" s="62"/>
      <c r="D470" s="204" t="s">
        <v>171</v>
      </c>
      <c r="E470" s="62"/>
      <c r="F470" s="205" t="s">
        <v>563</v>
      </c>
      <c r="G470" s="62"/>
      <c r="H470" s="62"/>
      <c r="I470" s="162"/>
      <c r="J470" s="62"/>
      <c r="K470" s="62"/>
      <c r="L470" s="60"/>
      <c r="M470" s="206"/>
      <c r="N470" s="41"/>
      <c r="O470" s="41"/>
      <c r="P470" s="41"/>
      <c r="Q470" s="41"/>
      <c r="R470" s="41"/>
      <c r="S470" s="41"/>
      <c r="T470" s="77"/>
      <c r="AT470" s="23" t="s">
        <v>171</v>
      </c>
      <c r="AU470" s="23" t="s">
        <v>82</v>
      </c>
    </row>
    <row r="471" spans="2:65" s="11" customFormat="1">
      <c r="B471" s="207"/>
      <c r="C471" s="208"/>
      <c r="D471" s="204" t="s">
        <v>173</v>
      </c>
      <c r="E471" s="209" t="s">
        <v>21</v>
      </c>
      <c r="F471" s="210" t="s">
        <v>772</v>
      </c>
      <c r="G471" s="208"/>
      <c r="H471" s="211" t="s">
        <v>21</v>
      </c>
      <c r="I471" s="212"/>
      <c r="J471" s="208"/>
      <c r="K471" s="208"/>
      <c r="L471" s="213"/>
      <c r="M471" s="214"/>
      <c r="N471" s="215"/>
      <c r="O471" s="215"/>
      <c r="P471" s="215"/>
      <c r="Q471" s="215"/>
      <c r="R471" s="215"/>
      <c r="S471" s="215"/>
      <c r="T471" s="216"/>
      <c r="AT471" s="217" t="s">
        <v>173</v>
      </c>
      <c r="AU471" s="217" t="s">
        <v>82</v>
      </c>
      <c r="AV471" s="11" t="s">
        <v>80</v>
      </c>
      <c r="AW471" s="11" t="s">
        <v>36</v>
      </c>
      <c r="AX471" s="11" t="s">
        <v>72</v>
      </c>
      <c r="AY471" s="217" t="s">
        <v>162</v>
      </c>
    </row>
    <row r="472" spans="2:65" s="11" customFormat="1">
      <c r="B472" s="207"/>
      <c r="C472" s="208"/>
      <c r="D472" s="204" t="s">
        <v>173</v>
      </c>
      <c r="E472" s="209" t="s">
        <v>21</v>
      </c>
      <c r="F472" s="210" t="s">
        <v>573</v>
      </c>
      <c r="G472" s="208"/>
      <c r="H472" s="211" t="s">
        <v>21</v>
      </c>
      <c r="I472" s="212"/>
      <c r="J472" s="208"/>
      <c r="K472" s="208"/>
      <c r="L472" s="213"/>
      <c r="M472" s="214"/>
      <c r="N472" s="215"/>
      <c r="O472" s="215"/>
      <c r="P472" s="215"/>
      <c r="Q472" s="215"/>
      <c r="R472" s="215"/>
      <c r="S472" s="215"/>
      <c r="T472" s="216"/>
      <c r="AT472" s="217" t="s">
        <v>173</v>
      </c>
      <c r="AU472" s="217" t="s">
        <v>82</v>
      </c>
      <c r="AV472" s="11" t="s">
        <v>80</v>
      </c>
      <c r="AW472" s="11" t="s">
        <v>36</v>
      </c>
      <c r="AX472" s="11" t="s">
        <v>72</v>
      </c>
      <c r="AY472" s="217" t="s">
        <v>162</v>
      </c>
    </row>
    <row r="473" spans="2:65" s="12" customFormat="1">
      <c r="B473" s="218"/>
      <c r="C473" s="219"/>
      <c r="D473" s="204" t="s">
        <v>173</v>
      </c>
      <c r="E473" s="220" t="s">
        <v>21</v>
      </c>
      <c r="F473" s="221" t="s">
        <v>871</v>
      </c>
      <c r="G473" s="219"/>
      <c r="H473" s="222">
        <v>104</v>
      </c>
      <c r="I473" s="223"/>
      <c r="J473" s="219"/>
      <c r="K473" s="219"/>
      <c r="L473" s="224"/>
      <c r="M473" s="225"/>
      <c r="N473" s="226"/>
      <c r="O473" s="226"/>
      <c r="P473" s="226"/>
      <c r="Q473" s="226"/>
      <c r="R473" s="226"/>
      <c r="S473" s="226"/>
      <c r="T473" s="227"/>
      <c r="AT473" s="228" t="s">
        <v>173</v>
      </c>
      <c r="AU473" s="228" t="s">
        <v>82</v>
      </c>
      <c r="AV473" s="12" t="s">
        <v>82</v>
      </c>
      <c r="AW473" s="12" t="s">
        <v>36</v>
      </c>
      <c r="AX473" s="12" t="s">
        <v>72</v>
      </c>
      <c r="AY473" s="228" t="s">
        <v>162</v>
      </c>
    </row>
    <row r="474" spans="2:65" s="11" customFormat="1">
      <c r="B474" s="207"/>
      <c r="C474" s="208"/>
      <c r="D474" s="204" t="s">
        <v>173</v>
      </c>
      <c r="E474" s="209" t="s">
        <v>21</v>
      </c>
      <c r="F474" s="210" t="s">
        <v>575</v>
      </c>
      <c r="G474" s="208"/>
      <c r="H474" s="211" t="s">
        <v>21</v>
      </c>
      <c r="I474" s="212"/>
      <c r="J474" s="208"/>
      <c r="K474" s="208"/>
      <c r="L474" s="213"/>
      <c r="M474" s="214"/>
      <c r="N474" s="215"/>
      <c r="O474" s="215"/>
      <c r="P474" s="215"/>
      <c r="Q474" s="215"/>
      <c r="R474" s="215"/>
      <c r="S474" s="215"/>
      <c r="T474" s="216"/>
      <c r="AT474" s="217" t="s">
        <v>173</v>
      </c>
      <c r="AU474" s="217" t="s">
        <v>82</v>
      </c>
      <c r="AV474" s="11" t="s">
        <v>80</v>
      </c>
      <c r="AW474" s="11" t="s">
        <v>36</v>
      </c>
      <c r="AX474" s="11" t="s">
        <v>72</v>
      </c>
      <c r="AY474" s="217" t="s">
        <v>162</v>
      </c>
    </row>
    <row r="475" spans="2:65" s="12" customFormat="1">
      <c r="B475" s="218"/>
      <c r="C475" s="219"/>
      <c r="D475" s="204" t="s">
        <v>173</v>
      </c>
      <c r="E475" s="220" t="s">
        <v>21</v>
      </c>
      <c r="F475" s="221" t="s">
        <v>348</v>
      </c>
      <c r="G475" s="219"/>
      <c r="H475" s="222">
        <v>28</v>
      </c>
      <c r="I475" s="223"/>
      <c r="J475" s="219"/>
      <c r="K475" s="219"/>
      <c r="L475" s="224"/>
      <c r="M475" s="225"/>
      <c r="N475" s="226"/>
      <c r="O475" s="226"/>
      <c r="P475" s="226"/>
      <c r="Q475" s="226"/>
      <c r="R475" s="226"/>
      <c r="S475" s="226"/>
      <c r="T475" s="227"/>
      <c r="AT475" s="228" t="s">
        <v>173</v>
      </c>
      <c r="AU475" s="228" t="s">
        <v>82</v>
      </c>
      <c r="AV475" s="12" t="s">
        <v>82</v>
      </c>
      <c r="AW475" s="12" t="s">
        <v>36</v>
      </c>
      <c r="AX475" s="12" t="s">
        <v>72</v>
      </c>
      <c r="AY475" s="228" t="s">
        <v>162</v>
      </c>
    </row>
    <row r="476" spans="2:65" s="13" customFormat="1">
      <c r="B476" s="229"/>
      <c r="C476" s="230"/>
      <c r="D476" s="204" t="s">
        <v>173</v>
      </c>
      <c r="E476" s="252" t="s">
        <v>21</v>
      </c>
      <c r="F476" s="253" t="s">
        <v>177</v>
      </c>
      <c r="G476" s="230"/>
      <c r="H476" s="254">
        <v>132</v>
      </c>
      <c r="I476" s="235"/>
      <c r="J476" s="230"/>
      <c r="K476" s="230"/>
      <c r="L476" s="236"/>
      <c r="M476" s="237"/>
      <c r="N476" s="238"/>
      <c r="O476" s="238"/>
      <c r="P476" s="238"/>
      <c r="Q476" s="238"/>
      <c r="R476" s="238"/>
      <c r="S476" s="238"/>
      <c r="T476" s="239"/>
      <c r="AT476" s="240" t="s">
        <v>173</v>
      </c>
      <c r="AU476" s="240" t="s">
        <v>82</v>
      </c>
      <c r="AV476" s="13" t="s">
        <v>169</v>
      </c>
      <c r="AW476" s="13" t="s">
        <v>36</v>
      </c>
      <c r="AX476" s="13" t="s">
        <v>80</v>
      </c>
      <c r="AY476" s="240" t="s">
        <v>162</v>
      </c>
    </row>
    <row r="477" spans="2:65" s="10" customFormat="1" ht="29.85" customHeight="1">
      <c r="B477" s="175"/>
      <c r="C477" s="176"/>
      <c r="D477" s="189" t="s">
        <v>71</v>
      </c>
      <c r="E477" s="190" t="s">
        <v>576</v>
      </c>
      <c r="F477" s="190" t="s">
        <v>577</v>
      </c>
      <c r="G477" s="176"/>
      <c r="H477" s="176"/>
      <c r="I477" s="179"/>
      <c r="J477" s="191">
        <f>BK477</f>
        <v>0</v>
      </c>
      <c r="K477" s="176"/>
      <c r="L477" s="181"/>
      <c r="M477" s="182"/>
      <c r="N477" s="183"/>
      <c r="O477" s="183"/>
      <c r="P477" s="184">
        <f>SUM(P478:P513)</f>
        <v>0</v>
      </c>
      <c r="Q477" s="183"/>
      <c r="R477" s="184">
        <f>SUM(R478:R513)</f>
        <v>0</v>
      </c>
      <c r="S477" s="183"/>
      <c r="T477" s="185">
        <f>SUM(T478:T513)</f>
        <v>0</v>
      </c>
      <c r="AR477" s="186" t="s">
        <v>80</v>
      </c>
      <c r="AT477" s="187" t="s">
        <v>71</v>
      </c>
      <c r="AU477" s="187" t="s">
        <v>80</v>
      </c>
      <c r="AY477" s="186" t="s">
        <v>162</v>
      </c>
      <c r="BK477" s="188">
        <f>SUM(BK478:BK513)</f>
        <v>0</v>
      </c>
    </row>
    <row r="478" spans="2:65" s="1" customFormat="1" ht="20.45" customHeight="1">
      <c r="B478" s="40"/>
      <c r="C478" s="192" t="s">
        <v>578</v>
      </c>
      <c r="D478" s="192" t="s">
        <v>164</v>
      </c>
      <c r="E478" s="193" t="s">
        <v>579</v>
      </c>
      <c r="F478" s="194" t="s">
        <v>580</v>
      </c>
      <c r="G478" s="195" t="s">
        <v>357</v>
      </c>
      <c r="H478" s="196">
        <v>67.896000000000001</v>
      </c>
      <c r="I478" s="197"/>
      <c r="J478" s="198">
        <f>ROUND(I478*H478,2)</f>
        <v>0</v>
      </c>
      <c r="K478" s="194" t="s">
        <v>168</v>
      </c>
      <c r="L478" s="60"/>
      <c r="M478" s="199" t="s">
        <v>21</v>
      </c>
      <c r="N478" s="200" t="s">
        <v>43</v>
      </c>
      <c r="O478" s="41"/>
      <c r="P478" s="201">
        <f>O478*H478</f>
        <v>0</v>
      </c>
      <c r="Q478" s="201">
        <v>0</v>
      </c>
      <c r="R478" s="201">
        <f>Q478*H478</f>
        <v>0</v>
      </c>
      <c r="S478" s="201">
        <v>0</v>
      </c>
      <c r="T478" s="202">
        <f>S478*H478</f>
        <v>0</v>
      </c>
      <c r="AR478" s="23" t="s">
        <v>169</v>
      </c>
      <c r="AT478" s="23" t="s">
        <v>164</v>
      </c>
      <c r="AU478" s="23" t="s">
        <v>82</v>
      </c>
      <c r="AY478" s="23" t="s">
        <v>162</v>
      </c>
      <c r="BE478" s="203">
        <f>IF(N478="základní",J478,0)</f>
        <v>0</v>
      </c>
      <c r="BF478" s="203">
        <f>IF(N478="snížená",J478,0)</f>
        <v>0</v>
      </c>
      <c r="BG478" s="203">
        <f>IF(N478="zákl. přenesená",J478,0)</f>
        <v>0</v>
      </c>
      <c r="BH478" s="203">
        <f>IF(N478="sníž. přenesená",J478,0)</f>
        <v>0</v>
      </c>
      <c r="BI478" s="203">
        <f>IF(N478="nulová",J478,0)</f>
        <v>0</v>
      </c>
      <c r="BJ478" s="23" t="s">
        <v>80</v>
      </c>
      <c r="BK478" s="203">
        <f>ROUND(I478*H478,2)</f>
        <v>0</v>
      </c>
      <c r="BL478" s="23" t="s">
        <v>169</v>
      </c>
      <c r="BM478" s="23" t="s">
        <v>872</v>
      </c>
    </row>
    <row r="479" spans="2:65" s="1" customFormat="1" ht="81">
      <c r="B479" s="40"/>
      <c r="C479" s="62"/>
      <c r="D479" s="204" t="s">
        <v>171</v>
      </c>
      <c r="E479" s="62"/>
      <c r="F479" s="205" t="s">
        <v>582</v>
      </c>
      <c r="G479" s="62"/>
      <c r="H479" s="62"/>
      <c r="I479" s="162"/>
      <c r="J479" s="62"/>
      <c r="K479" s="62"/>
      <c r="L479" s="60"/>
      <c r="M479" s="206"/>
      <c r="N479" s="41"/>
      <c r="O479" s="41"/>
      <c r="P479" s="41"/>
      <c r="Q479" s="41"/>
      <c r="R479" s="41"/>
      <c r="S479" s="41"/>
      <c r="T479" s="77"/>
      <c r="AT479" s="23" t="s">
        <v>171</v>
      </c>
      <c r="AU479" s="23" t="s">
        <v>82</v>
      </c>
    </row>
    <row r="480" spans="2:65" s="11" customFormat="1">
      <c r="B480" s="207"/>
      <c r="C480" s="208"/>
      <c r="D480" s="204" t="s">
        <v>173</v>
      </c>
      <c r="E480" s="209" t="s">
        <v>21</v>
      </c>
      <c r="F480" s="210" t="s">
        <v>772</v>
      </c>
      <c r="G480" s="208"/>
      <c r="H480" s="211" t="s">
        <v>21</v>
      </c>
      <c r="I480" s="212"/>
      <c r="J480" s="208"/>
      <c r="K480" s="208"/>
      <c r="L480" s="213"/>
      <c r="M480" s="214"/>
      <c r="N480" s="215"/>
      <c r="O480" s="215"/>
      <c r="P480" s="215"/>
      <c r="Q480" s="215"/>
      <c r="R480" s="215"/>
      <c r="S480" s="215"/>
      <c r="T480" s="216"/>
      <c r="AT480" s="217" t="s">
        <v>173</v>
      </c>
      <c r="AU480" s="217" t="s">
        <v>82</v>
      </c>
      <c r="AV480" s="11" t="s">
        <v>80</v>
      </c>
      <c r="AW480" s="11" t="s">
        <v>36</v>
      </c>
      <c r="AX480" s="11" t="s">
        <v>72</v>
      </c>
      <c r="AY480" s="217" t="s">
        <v>162</v>
      </c>
    </row>
    <row r="481" spans="2:65" s="11" customFormat="1">
      <c r="B481" s="207"/>
      <c r="C481" s="208"/>
      <c r="D481" s="204" t="s">
        <v>173</v>
      </c>
      <c r="E481" s="209" t="s">
        <v>21</v>
      </c>
      <c r="F481" s="210" t="s">
        <v>583</v>
      </c>
      <c r="G481" s="208"/>
      <c r="H481" s="211" t="s">
        <v>21</v>
      </c>
      <c r="I481" s="212"/>
      <c r="J481" s="208"/>
      <c r="K481" s="208"/>
      <c r="L481" s="213"/>
      <c r="M481" s="214"/>
      <c r="N481" s="215"/>
      <c r="O481" s="215"/>
      <c r="P481" s="215"/>
      <c r="Q481" s="215"/>
      <c r="R481" s="215"/>
      <c r="S481" s="215"/>
      <c r="T481" s="216"/>
      <c r="AT481" s="217" t="s">
        <v>173</v>
      </c>
      <c r="AU481" s="217" t="s">
        <v>82</v>
      </c>
      <c r="AV481" s="11" t="s">
        <v>80</v>
      </c>
      <c r="AW481" s="11" t="s">
        <v>36</v>
      </c>
      <c r="AX481" s="11" t="s">
        <v>72</v>
      </c>
      <c r="AY481" s="217" t="s">
        <v>162</v>
      </c>
    </row>
    <row r="482" spans="2:65" s="12" customFormat="1">
      <c r="B482" s="218"/>
      <c r="C482" s="219"/>
      <c r="D482" s="204" t="s">
        <v>173</v>
      </c>
      <c r="E482" s="220" t="s">
        <v>21</v>
      </c>
      <c r="F482" s="221" t="s">
        <v>873</v>
      </c>
      <c r="G482" s="219"/>
      <c r="H482" s="222">
        <v>67.896000000000001</v>
      </c>
      <c r="I482" s="223"/>
      <c r="J482" s="219"/>
      <c r="K482" s="219"/>
      <c r="L482" s="224"/>
      <c r="M482" s="225"/>
      <c r="N482" s="226"/>
      <c r="O482" s="226"/>
      <c r="P482" s="226"/>
      <c r="Q482" s="226"/>
      <c r="R482" s="226"/>
      <c r="S482" s="226"/>
      <c r="T482" s="227"/>
      <c r="AT482" s="228" t="s">
        <v>173</v>
      </c>
      <c r="AU482" s="228" t="s">
        <v>82</v>
      </c>
      <c r="AV482" s="12" t="s">
        <v>82</v>
      </c>
      <c r="AW482" s="12" t="s">
        <v>36</v>
      </c>
      <c r="AX482" s="12" t="s">
        <v>72</v>
      </c>
      <c r="AY482" s="228" t="s">
        <v>162</v>
      </c>
    </row>
    <row r="483" spans="2:65" s="13" customFormat="1">
      <c r="B483" s="229"/>
      <c r="C483" s="230"/>
      <c r="D483" s="231" t="s">
        <v>173</v>
      </c>
      <c r="E483" s="232" t="s">
        <v>21</v>
      </c>
      <c r="F483" s="233" t="s">
        <v>177</v>
      </c>
      <c r="G483" s="230"/>
      <c r="H483" s="234">
        <v>67.896000000000001</v>
      </c>
      <c r="I483" s="235"/>
      <c r="J483" s="230"/>
      <c r="K483" s="230"/>
      <c r="L483" s="236"/>
      <c r="M483" s="237"/>
      <c r="N483" s="238"/>
      <c r="O483" s="238"/>
      <c r="P483" s="238"/>
      <c r="Q483" s="238"/>
      <c r="R483" s="238"/>
      <c r="S483" s="238"/>
      <c r="T483" s="239"/>
      <c r="AT483" s="240" t="s">
        <v>173</v>
      </c>
      <c r="AU483" s="240" t="s">
        <v>82</v>
      </c>
      <c r="AV483" s="13" t="s">
        <v>169</v>
      </c>
      <c r="AW483" s="13" t="s">
        <v>36</v>
      </c>
      <c r="AX483" s="13" t="s">
        <v>80</v>
      </c>
      <c r="AY483" s="240" t="s">
        <v>162</v>
      </c>
    </row>
    <row r="484" spans="2:65" s="1" customFormat="1" ht="28.9" customHeight="1">
      <c r="B484" s="40"/>
      <c r="C484" s="192" t="s">
        <v>585</v>
      </c>
      <c r="D484" s="192" t="s">
        <v>164</v>
      </c>
      <c r="E484" s="193" t="s">
        <v>586</v>
      </c>
      <c r="F484" s="194" t="s">
        <v>587</v>
      </c>
      <c r="G484" s="195" t="s">
        <v>357</v>
      </c>
      <c r="H484" s="196">
        <v>376.2</v>
      </c>
      <c r="I484" s="197"/>
      <c r="J484" s="198">
        <f>ROUND(I484*H484,2)</f>
        <v>0</v>
      </c>
      <c r="K484" s="194" t="s">
        <v>168</v>
      </c>
      <c r="L484" s="60"/>
      <c r="M484" s="199" t="s">
        <v>21</v>
      </c>
      <c r="N484" s="200" t="s">
        <v>43</v>
      </c>
      <c r="O484" s="41"/>
      <c r="P484" s="201">
        <f>O484*H484</f>
        <v>0</v>
      </c>
      <c r="Q484" s="201">
        <v>0</v>
      </c>
      <c r="R484" s="201">
        <f>Q484*H484</f>
        <v>0</v>
      </c>
      <c r="S484" s="201">
        <v>0</v>
      </c>
      <c r="T484" s="202">
        <f>S484*H484</f>
        <v>0</v>
      </c>
      <c r="AR484" s="23" t="s">
        <v>169</v>
      </c>
      <c r="AT484" s="23" t="s">
        <v>164</v>
      </c>
      <c r="AU484" s="23" t="s">
        <v>82</v>
      </c>
      <c r="AY484" s="23" t="s">
        <v>162</v>
      </c>
      <c r="BE484" s="203">
        <f>IF(N484="základní",J484,0)</f>
        <v>0</v>
      </c>
      <c r="BF484" s="203">
        <f>IF(N484="snížená",J484,0)</f>
        <v>0</v>
      </c>
      <c r="BG484" s="203">
        <f>IF(N484="zákl. přenesená",J484,0)</f>
        <v>0</v>
      </c>
      <c r="BH484" s="203">
        <f>IF(N484="sníž. přenesená",J484,0)</f>
        <v>0</v>
      </c>
      <c r="BI484" s="203">
        <f>IF(N484="nulová",J484,0)</f>
        <v>0</v>
      </c>
      <c r="BJ484" s="23" t="s">
        <v>80</v>
      </c>
      <c r="BK484" s="203">
        <f>ROUND(I484*H484,2)</f>
        <v>0</v>
      </c>
      <c r="BL484" s="23" t="s">
        <v>169</v>
      </c>
      <c r="BM484" s="23" t="s">
        <v>874</v>
      </c>
    </row>
    <row r="485" spans="2:65" s="1" customFormat="1" ht="81">
      <c r="B485" s="40"/>
      <c r="C485" s="62"/>
      <c r="D485" s="204" t="s">
        <v>171</v>
      </c>
      <c r="E485" s="62"/>
      <c r="F485" s="205" t="s">
        <v>582</v>
      </c>
      <c r="G485" s="62"/>
      <c r="H485" s="62"/>
      <c r="I485" s="162"/>
      <c r="J485" s="62"/>
      <c r="K485" s="62"/>
      <c r="L485" s="60"/>
      <c r="M485" s="206"/>
      <c r="N485" s="41"/>
      <c r="O485" s="41"/>
      <c r="P485" s="41"/>
      <c r="Q485" s="41"/>
      <c r="R485" s="41"/>
      <c r="S485" s="41"/>
      <c r="T485" s="77"/>
      <c r="AT485" s="23" t="s">
        <v>171</v>
      </c>
      <c r="AU485" s="23" t="s">
        <v>82</v>
      </c>
    </row>
    <row r="486" spans="2:65" s="11" customFormat="1">
      <c r="B486" s="207"/>
      <c r="C486" s="208"/>
      <c r="D486" s="204" t="s">
        <v>173</v>
      </c>
      <c r="E486" s="209" t="s">
        <v>21</v>
      </c>
      <c r="F486" s="210" t="s">
        <v>772</v>
      </c>
      <c r="G486" s="208"/>
      <c r="H486" s="211" t="s">
        <v>21</v>
      </c>
      <c r="I486" s="212"/>
      <c r="J486" s="208"/>
      <c r="K486" s="208"/>
      <c r="L486" s="213"/>
      <c r="M486" s="214"/>
      <c r="N486" s="215"/>
      <c r="O486" s="215"/>
      <c r="P486" s="215"/>
      <c r="Q486" s="215"/>
      <c r="R486" s="215"/>
      <c r="S486" s="215"/>
      <c r="T486" s="216"/>
      <c r="AT486" s="217" t="s">
        <v>173</v>
      </c>
      <c r="AU486" s="217" t="s">
        <v>82</v>
      </c>
      <c r="AV486" s="11" t="s">
        <v>80</v>
      </c>
      <c r="AW486" s="11" t="s">
        <v>36</v>
      </c>
      <c r="AX486" s="11" t="s">
        <v>72</v>
      </c>
      <c r="AY486" s="217" t="s">
        <v>162</v>
      </c>
    </row>
    <row r="487" spans="2:65" s="11" customFormat="1">
      <c r="B487" s="207"/>
      <c r="C487" s="208"/>
      <c r="D487" s="204" t="s">
        <v>173</v>
      </c>
      <c r="E487" s="209" t="s">
        <v>21</v>
      </c>
      <c r="F487" s="210" t="s">
        <v>589</v>
      </c>
      <c r="G487" s="208"/>
      <c r="H487" s="211" t="s">
        <v>21</v>
      </c>
      <c r="I487" s="212"/>
      <c r="J487" s="208"/>
      <c r="K487" s="208"/>
      <c r="L487" s="213"/>
      <c r="M487" s="214"/>
      <c r="N487" s="215"/>
      <c r="O487" s="215"/>
      <c r="P487" s="215"/>
      <c r="Q487" s="215"/>
      <c r="R487" s="215"/>
      <c r="S487" s="215"/>
      <c r="T487" s="216"/>
      <c r="AT487" s="217" t="s">
        <v>173</v>
      </c>
      <c r="AU487" s="217" t="s">
        <v>82</v>
      </c>
      <c r="AV487" s="11" t="s">
        <v>80</v>
      </c>
      <c r="AW487" s="11" t="s">
        <v>36</v>
      </c>
      <c r="AX487" s="11" t="s">
        <v>72</v>
      </c>
      <c r="AY487" s="217" t="s">
        <v>162</v>
      </c>
    </row>
    <row r="488" spans="2:65" s="12" customFormat="1">
      <c r="B488" s="218"/>
      <c r="C488" s="219"/>
      <c r="D488" s="204" t="s">
        <v>173</v>
      </c>
      <c r="E488" s="220" t="s">
        <v>21</v>
      </c>
      <c r="F488" s="221" t="s">
        <v>875</v>
      </c>
      <c r="G488" s="219"/>
      <c r="H488" s="222">
        <v>376.2</v>
      </c>
      <c r="I488" s="223"/>
      <c r="J488" s="219"/>
      <c r="K488" s="219"/>
      <c r="L488" s="224"/>
      <c r="M488" s="225"/>
      <c r="N488" s="226"/>
      <c r="O488" s="226"/>
      <c r="P488" s="226"/>
      <c r="Q488" s="226"/>
      <c r="R488" s="226"/>
      <c r="S488" s="226"/>
      <c r="T488" s="227"/>
      <c r="AT488" s="228" t="s">
        <v>173</v>
      </c>
      <c r="AU488" s="228" t="s">
        <v>82</v>
      </c>
      <c r="AV488" s="12" t="s">
        <v>82</v>
      </c>
      <c r="AW488" s="12" t="s">
        <v>36</v>
      </c>
      <c r="AX488" s="12" t="s">
        <v>72</v>
      </c>
      <c r="AY488" s="228" t="s">
        <v>162</v>
      </c>
    </row>
    <row r="489" spans="2:65" s="13" customFormat="1">
      <c r="B489" s="229"/>
      <c r="C489" s="230"/>
      <c r="D489" s="231" t="s">
        <v>173</v>
      </c>
      <c r="E489" s="232" t="s">
        <v>21</v>
      </c>
      <c r="F489" s="233" t="s">
        <v>177</v>
      </c>
      <c r="G489" s="230"/>
      <c r="H489" s="234">
        <v>376.2</v>
      </c>
      <c r="I489" s="235"/>
      <c r="J489" s="230"/>
      <c r="K489" s="230"/>
      <c r="L489" s="236"/>
      <c r="M489" s="237"/>
      <c r="N489" s="238"/>
      <c r="O489" s="238"/>
      <c r="P489" s="238"/>
      <c r="Q489" s="238"/>
      <c r="R489" s="238"/>
      <c r="S489" s="238"/>
      <c r="T489" s="239"/>
      <c r="AT489" s="240" t="s">
        <v>173</v>
      </c>
      <c r="AU489" s="240" t="s">
        <v>82</v>
      </c>
      <c r="AV489" s="13" t="s">
        <v>169</v>
      </c>
      <c r="AW489" s="13" t="s">
        <v>36</v>
      </c>
      <c r="AX489" s="13" t="s">
        <v>80</v>
      </c>
      <c r="AY489" s="240" t="s">
        <v>162</v>
      </c>
    </row>
    <row r="490" spans="2:65" s="1" customFormat="1" ht="40.15" customHeight="1">
      <c r="B490" s="40"/>
      <c r="C490" s="192" t="s">
        <v>591</v>
      </c>
      <c r="D490" s="192" t="s">
        <v>164</v>
      </c>
      <c r="E490" s="193" t="s">
        <v>592</v>
      </c>
      <c r="F490" s="194" t="s">
        <v>593</v>
      </c>
      <c r="G490" s="195" t="s">
        <v>357</v>
      </c>
      <c r="H490" s="196">
        <v>376.2</v>
      </c>
      <c r="I490" s="197"/>
      <c r="J490" s="198">
        <f>ROUND(I490*H490,2)</f>
        <v>0</v>
      </c>
      <c r="K490" s="194" t="s">
        <v>168</v>
      </c>
      <c r="L490" s="60"/>
      <c r="M490" s="199" t="s">
        <v>21</v>
      </c>
      <c r="N490" s="200" t="s">
        <v>43</v>
      </c>
      <c r="O490" s="41"/>
      <c r="P490" s="201">
        <f>O490*H490</f>
        <v>0</v>
      </c>
      <c r="Q490" s="201">
        <v>0</v>
      </c>
      <c r="R490" s="201">
        <f>Q490*H490</f>
        <v>0</v>
      </c>
      <c r="S490" s="201">
        <v>0</v>
      </c>
      <c r="T490" s="202">
        <f>S490*H490</f>
        <v>0</v>
      </c>
      <c r="AR490" s="23" t="s">
        <v>169</v>
      </c>
      <c r="AT490" s="23" t="s">
        <v>164</v>
      </c>
      <c r="AU490" s="23" t="s">
        <v>82</v>
      </c>
      <c r="AY490" s="23" t="s">
        <v>162</v>
      </c>
      <c r="BE490" s="203">
        <f>IF(N490="základní",J490,0)</f>
        <v>0</v>
      </c>
      <c r="BF490" s="203">
        <f>IF(N490="snížená",J490,0)</f>
        <v>0</v>
      </c>
      <c r="BG490" s="203">
        <f>IF(N490="zákl. přenesená",J490,0)</f>
        <v>0</v>
      </c>
      <c r="BH490" s="203">
        <f>IF(N490="sníž. přenesená",J490,0)</f>
        <v>0</v>
      </c>
      <c r="BI490" s="203">
        <f>IF(N490="nulová",J490,0)</f>
        <v>0</v>
      </c>
      <c r="BJ490" s="23" t="s">
        <v>80</v>
      </c>
      <c r="BK490" s="203">
        <f>ROUND(I490*H490,2)</f>
        <v>0</v>
      </c>
      <c r="BL490" s="23" t="s">
        <v>169</v>
      </c>
      <c r="BM490" s="23" t="s">
        <v>876</v>
      </c>
    </row>
    <row r="491" spans="2:65" s="1" customFormat="1" ht="94.5">
      <c r="B491" s="40"/>
      <c r="C491" s="62"/>
      <c r="D491" s="204" t="s">
        <v>171</v>
      </c>
      <c r="E491" s="62"/>
      <c r="F491" s="205" t="s">
        <v>595</v>
      </c>
      <c r="G491" s="62"/>
      <c r="H491" s="62"/>
      <c r="I491" s="162"/>
      <c r="J491" s="62"/>
      <c r="K491" s="62"/>
      <c r="L491" s="60"/>
      <c r="M491" s="206"/>
      <c r="N491" s="41"/>
      <c r="O491" s="41"/>
      <c r="P491" s="41"/>
      <c r="Q491" s="41"/>
      <c r="R491" s="41"/>
      <c r="S491" s="41"/>
      <c r="T491" s="77"/>
      <c r="AT491" s="23" t="s">
        <v>171</v>
      </c>
      <c r="AU491" s="23" t="s">
        <v>82</v>
      </c>
    </row>
    <row r="492" spans="2:65" s="11" customFormat="1">
      <c r="B492" s="207"/>
      <c r="C492" s="208"/>
      <c r="D492" s="204" t="s">
        <v>173</v>
      </c>
      <c r="E492" s="209" t="s">
        <v>21</v>
      </c>
      <c r="F492" s="210" t="s">
        <v>772</v>
      </c>
      <c r="G492" s="208"/>
      <c r="H492" s="211" t="s">
        <v>21</v>
      </c>
      <c r="I492" s="212"/>
      <c r="J492" s="208"/>
      <c r="K492" s="208"/>
      <c r="L492" s="213"/>
      <c r="M492" s="214"/>
      <c r="N492" s="215"/>
      <c r="O492" s="215"/>
      <c r="P492" s="215"/>
      <c r="Q492" s="215"/>
      <c r="R492" s="215"/>
      <c r="S492" s="215"/>
      <c r="T492" s="216"/>
      <c r="AT492" s="217" t="s">
        <v>173</v>
      </c>
      <c r="AU492" s="217" t="s">
        <v>82</v>
      </c>
      <c r="AV492" s="11" t="s">
        <v>80</v>
      </c>
      <c r="AW492" s="11" t="s">
        <v>36</v>
      </c>
      <c r="AX492" s="11" t="s">
        <v>72</v>
      </c>
      <c r="AY492" s="217" t="s">
        <v>162</v>
      </c>
    </row>
    <row r="493" spans="2:65" s="11" customFormat="1">
      <c r="B493" s="207"/>
      <c r="C493" s="208"/>
      <c r="D493" s="204" t="s">
        <v>173</v>
      </c>
      <c r="E493" s="209" t="s">
        <v>21</v>
      </c>
      <c r="F493" s="210" t="s">
        <v>596</v>
      </c>
      <c r="G493" s="208"/>
      <c r="H493" s="211" t="s">
        <v>21</v>
      </c>
      <c r="I493" s="212"/>
      <c r="J493" s="208"/>
      <c r="K493" s="208"/>
      <c r="L493" s="213"/>
      <c r="M493" s="214"/>
      <c r="N493" s="215"/>
      <c r="O493" s="215"/>
      <c r="P493" s="215"/>
      <c r="Q493" s="215"/>
      <c r="R493" s="215"/>
      <c r="S493" s="215"/>
      <c r="T493" s="216"/>
      <c r="AT493" s="217" t="s">
        <v>173</v>
      </c>
      <c r="AU493" s="217" t="s">
        <v>82</v>
      </c>
      <c r="AV493" s="11" t="s">
        <v>80</v>
      </c>
      <c r="AW493" s="11" t="s">
        <v>36</v>
      </c>
      <c r="AX493" s="11" t="s">
        <v>72</v>
      </c>
      <c r="AY493" s="217" t="s">
        <v>162</v>
      </c>
    </row>
    <row r="494" spans="2:65" s="12" customFormat="1">
      <c r="B494" s="218"/>
      <c r="C494" s="219"/>
      <c r="D494" s="204" t="s">
        <v>173</v>
      </c>
      <c r="E494" s="220" t="s">
        <v>21</v>
      </c>
      <c r="F494" s="221" t="s">
        <v>875</v>
      </c>
      <c r="G494" s="219"/>
      <c r="H494" s="222">
        <v>376.2</v>
      </c>
      <c r="I494" s="223"/>
      <c r="J494" s="219"/>
      <c r="K494" s="219"/>
      <c r="L494" s="224"/>
      <c r="M494" s="225"/>
      <c r="N494" s="226"/>
      <c r="O494" s="226"/>
      <c r="P494" s="226"/>
      <c r="Q494" s="226"/>
      <c r="R494" s="226"/>
      <c r="S494" s="226"/>
      <c r="T494" s="227"/>
      <c r="AT494" s="228" t="s">
        <v>173</v>
      </c>
      <c r="AU494" s="228" t="s">
        <v>82</v>
      </c>
      <c r="AV494" s="12" t="s">
        <v>82</v>
      </c>
      <c r="AW494" s="12" t="s">
        <v>36</v>
      </c>
      <c r="AX494" s="12" t="s">
        <v>72</v>
      </c>
      <c r="AY494" s="228" t="s">
        <v>162</v>
      </c>
    </row>
    <row r="495" spans="2:65" s="13" customFormat="1">
      <c r="B495" s="229"/>
      <c r="C495" s="230"/>
      <c r="D495" s="231" t="s">
        <v>173</v>
      </c>
      <c r="E495" s="232" t="s">
        <v>21</v>
      </c>
      <c r="F495" s="233" t="s">
        <v>177</v>
      </c>
      <c r="G495" s="230"/>
      <c r="H495" s="234">
        <v>376.2</v>
      </c>
      <c r="I495" s="235"/>
      <c r="J495" s="230"/>
      <c r="K495" s="230"/>
      <c r="L495" s="236"/>
      <c r="M495" s="237"/>
      <c r="N495" s="238"/>
      <c r="O495" s="238"/>
      <c r="P495" s="238"/>
      <c r="Q495" s="238"/>
      <c r="R495" s="238"/>
      <c r="S495" s="238"/>
      <c r="T495" s="239"/>
      <c r="AT495" s="240" t="s">
        <v>173</v>
      </c>
      <c r="AU495" s="240" t="s">
        <v>82</v>
      </c>
      <c r="AV495" s="13" t="s">
        <v>169</v>
      </c>
      <c r="AW495" s="13" t="s">
        <v>36</v>
      </c>
      <c r="AX495" s="13" t="s">
        <v>80</v>
      </c>
      <c r="AY495" s="240" t="s">
        <v>162</v>
      </c>
    </row>
    <row r="496" spans="2:65" s="1" customFormat="1" ht="28.9" customHeight="1">
      <c r="B496" s="40"/>
      <c r="C496" s="192" t="s">
        <v>597</v>
      </c>
      <c r="D496" s="192" t="s">
        <v>164</v>
      </c>
      <c r="E496" s="193" t="s">
        <v>598</v>
      </c>
      <c r="F496" s="194" t="s">
        <v>599</v>
      </c>
      <c r="G496" s="195" t="s">
        <v>357</v>
      </c>
      <c r="H496" s="196">
        <v>444.096</v>
      </c>
      <c r="I496" s="197"/>
      <c r="J496" s="198">
        <f>ROUND(I496*H496,2)</f>
        <v>0</v>
      </c>
      <c r="K496" s="194" t="s">
        <v>168</v>
      </c>
      <c r="L496" s="60"/>
      <c r="M496" s="199" t="s">
        <v>21</v>
      </c>
      <c r="N496" s="200" t="s">
        <v>43</v>
      </c>
      <c r="O496" s="41"/>
      <c r="P496" s="201">
        <f>O496*H496</f>
        <v>0</v>
      </c>
      <c r="Q496" s="201">
        <v>0</v>
      </c>
      <c r="R496" s="201">
        <f>Q496*H496</f>
        <v>0</v>
      </c>
      <c r="S496" s="201">
        <v>0</v>
      </c>
      <c r="T496" s="202">
        <f>S496*H496</f>
        <v>0</v>
      </c>
      <c r="AR496" s="23" t="s">
        <v>169</v>
      </c>
      <c r="AT496" s="23" t="s">
        <v>164</v>
      </c>
      <c r="AU496" s="23" t="s">
        <v>82</v>
      </c>
      <c r="AY496" s="23" t="s">
        <v>162</v>
      </c>
      <c r="BE496" s="203">
        <f>IF(N496="základní",J496,0)</f>
        <v>0</v>
      </c>
      <c r="BF496" s="203">
        <f>IF(N496="snížená",J496,0)</f>
        <v>0</v>
      </c>
      <c r="BG496" s="203">
        <f>IF(N496="zákl. přenesená",J496,0)</f>
        <v>0</v>
      </c>
      <c r="BH496" s="203">
        <f>IF(N496="sníž. přenesená",J496,0)</f>
        <v>0</v>
      </c>
      <c r="BI496" s="203">
        <f>IF(N496="nulová",J496,0)</f>
        <v>0</v>
      </c>
      <c r="BJ496" s="23" t="s">
        <v>80</v>
      </c>
      <c r="BK496" s="203">
        <f>ROUND(I496*H496,2)</f>
        <v>0</v>
      </c>
      <c r="BL496" s="23" t="s">
        <v>169</v>
      </c>
      <c r="BM496" s="23" t="s">
        <v>877</v>
      </c>
    </row>
    <row r="497" spans="2:65" s="1" customFormat="1" ht="256.5">
      <c r="B497" s="40"/>
      <c r="C497" s="62"/>
      <c r="D497" s="204" t="s">
        <v>171</v>
      </c>
      <c r="E497" s="62"/>
      <c r="F497" s="205" t="s">
        <v>601</v>
      </c>
      <c r="G497" s="62"/>
      <c r="H497" s="62"/>
      <c r="I497" s="162"/>
      <c r="J497" s="62"/>
      <c r="K497" s="62"/>
      <c r="L497" s="60"/>
      <c r="M497" s="206"/>
      <c r="N497" s="41"/>
      <c r="O497" s="41"/>
      <c r="P497" s="41"/>
      <c r="Q497" s="41"/>
      <c r="R497" s="41"/>
      <c r="S497" s="41"/>
      <c r="T497" s="77"/>
      <c r="AT497" s="23" t="s">
        <v>171</v>
      </c>
      <c r="AU497" s="23" t="s">
        <v>82</v>
      </c>
    </row>
    <row r="498" spans="2:65" s="11" customFormat="1">
      <c r="B498" s="207"/>
      <c r="C498" s="208"/>
      <c r="D498" s="204" t="s">
        <v>173</v>
      </c>
      <c r="E498" s="209" t="s">
        <v>21</v>
      </c>
      <c r="F498" s="210" t="s">
        <v>772</v>
      </c>
      <c r="G498" s="208"/>
      <c r="H498" s="211" t="s">
        <v>21</v>
      </c>
      <c r="I498" s="212"/>
      <c r="J498" s="208"/>
      <c r="K498" s="208"/>
      <c r="L498" s="213"/>
      <c r="M498" s="214"/>
      <c r="N498" s="215"/>
      <c r="O498" s="215"/>
      <c r="P498" s="215"/>
      <c r="Q498" s="215"/>
      <c r="R498" s="215"/>
      <c r="S498" s="215"/>
      <c r="T498" s="216"/>
      <c r="AT498" s="217" t="s">
        <v>173</v>
      </c>
      <c r="AU498" s="217" t="s">
        <v>82</v>
      </c>
      <c r="AV498" s="11" t="s">
        <v>80</v>
      </c>
      <c r="AW498" s="11" t="s">
        <v>36</v>
      </c>
      <c r="AX498" s="11" t="s">
        <v>72</v>
      </c>
      <c r="AY498" s="217" t="s">
        <v>162</v>
      </c>
    </row>
    <row r="499" spans="2:65" s="11" customFormat="1">
      <c r="B499" s="207"/>
      <c r="C499" s="208"/>
      <c r="D499" s="204" t="s">
        <v>173</v>
      </c>
      <c r="E499" s="209" t="s">
        <v>21</v>
      </c>
      <c r="F499" s="210" t="s">
        <v>602</v>
      </c>
      <c r="G499" s="208"/>
      <c r="H499" s="211" t="s">
        <v>21</v>
      </c>
      <c r="I499" s="212"/>
      <c r="J499" s="208"/>
      <c r="K499" s="208"/>
      <c r="L499" s="213"/>
      <c r="M499" s="214"/>
      <c r="N499" s="215"/>
      <c r="O499" s="215"/>
      <c r="P499" s="215"/>
      <c r="Q499" s="215"/>
      <c r="R499" s="215"/>
      <c r="S499" s="215"/>
      <c r="T499" s="216"/>
      <c r="AT499" s="217" t="s">
        <v>173</v>
      </c>
      <c r="AU499" s="217" t="s">
        <v>82</v>
      </c>
      <c r="AV499" s="11" t="s">
        <v>80</v>
      </c>
      <c r="AW499" s="11" t="s">
        <v>36</v>
      </c>
      <c r="AX499" s="11" t="s">
        <v>72</v>
      </c>
      <c r="AY499" s="217" t="s">
        <v>162</v>
      </c>
    </row>
    <row r="500" spans="2:65" s="12" customFormat="1">
      <c r="B500" s="218"/>
      <c r="C500" s="219"/>
      <c r="D500" s="204" t="s">
        <v>173</v>
      </c>
      <c r="E500" s="220" t="s">
        <v>21</v>
      </c>
      <c r="F500" s="221" t="s">
        <v>878</v>
      </c>
      <c r="G500" s="219"/>
      <c r="H500" s="222">
        <v>444.096</v>
      </c>
      <c r="I500" s="223"/>
      <c r="J500" s="219"/>
      <c r="K500" s="219"/>
      <c r="L500" s="224"/>
      <c r="M500" s="225"/>
      <c r="N500" s="226"/>
      <c r="O500" s="226"/>
      <c r="P500" s="226"/>
      <c r="Q500" s="226"/>
      <c r="R500" s="226"/>
      <c r="S500" s="226"/>
      <c r="T500" s="227"/>
      <c r="AT500" s="228" t="s">
        <v>173</v>
      </c>
      <c r="AU500" s="228" t="s">
        <v>82</v>
      </c>
      <c r="AV500" s="12" t="s">
        <v>82</v>
      </c>
      <c r="AW500" s="12" t="s">
        <v>36</v>
      </c>
      <c r="AX500" s="12" t="s">
        <v>72</v>
      </c>
      <c r="AY500" s="228" t="s">
        <v>162</v>
      </c>
    </row>
    <row r="501" spans="2:65" s="13" customFormat="1">
      <c r="B501" s="229"/>
      <c r="C501" s="230"/>
      <c r="D501" s="231" t="s">
        <v>173</v>
      </c>
      <c r="E501" s="232" t="s">
        <v>21</v>
      </c>
      <c r="F501" s="233" t="s">
        <v>177</v>
      </c>
      <c r="G501" s="230"/>
      <c r="H501" s="234">
        <v>444.096</v>
      </c>
      <c r="I501" s="235"/>
      <c r="J501" s="230"/>
      <c r="K501" s="230"/>
      <c r="L501" s="236"/>
      <c r="M501" s="237"/>
      <c r="N501" s="238"/>
      <c r="O501" s="238"/>
      <c r="P501" s="238"/>
      <c r="Q501" s="238"/>
      <c r="R501" s="238"/>
      <c r="S501" s="238"/>
      <c r="T501" s="239"/>
      <c r="AT501" s="240" t="s">
        <v>173</v>
      </c>
      <c r="AU501" s="240" t="s">
        <v>82</v>
      </c>
      <c r="AV501" s="13" t="s">
        <v>169</v>
      </c>
      <c r="AW501" s="13" t="s">
        <v>36</v>
      </c>
      <c r="AX501" s="13" t="s">
        <v>80</v>
      </c>
      <c r="AY501" s="240" t="s">
        <v>162</v>
      </c>
    </row>
    <row r="502" spans="2:65" s="1" customFormat="1" ht="40.15" customHeight="1">
      <c r="B502" s="40"/>
      <c r="C502" s="192" t="s">
        <v>604</v>
      </c>
      <c r="D502" s="192" t="s">
        <v>164</v>
      </c>
      <c r="E502" s="193" t="s">
        <v>605</v>
      </c>
      <c r="F502" s="194" t="s">
        <v>606</v>
      </c>
      <c r="G502" s="195" t="s">
        <v>357</v>
      </c>
      <c r="H502" s="196">
        <v>8437.8240000000005</v>
      </c>
      <c r="I502" s="197"/>
      <c r="J502" s="198">
        <f>ROUND(I502*H502,2)</f>
        <v>0</v>
      </c>
      <c r="K502" s="194" t="s">
        <v>168</v>
      </c>
      <c r="L502" s="60"/>
      <c r="M502" s="199" t="s">
        <v>21</v>
      </c>
      <c r="N502" s="200" t="s">
        <v>43</v>
      </c>
      <c r="O502" s="41"/>
      <c r="P502" s="201">
        <f>O502*H502</f>
        <v>0</v>
      </c>
      <c r="Q502" s="201">
        <v>0</v>
      </c>
      <c r="R502" s="201">
        <f>Q502*H502</f>
        <v>0</v>
      </c>
      <c r="S502" s="201">
        <v>0</v>
      </c>
      <c r="T502" s="202">
        <f>S502*H502</f>
        <v>0</v>
      </c>
      <c r="AR502" s="23" t="s">
        <v>169</v>
      </c>
      <c r="AT502" s="23" t="s">
        <v>164</v>
      </c>
      <c r="AU502" s="23" t="s">
        <v>82</v>
      </c>
      <c r="AY502" s="23" t="s">
        <v>162</v>
      </c>
      <c r="BE502" s="203">
        <f>IF(N502="základní",J502,0)</f>
        <v>0</v>
      </c>
      <c r="BF502" s="203">
        <f>IF(N502="snížená",J502,0)</f>
        <v>0</v>
      </c>
      <c r="BG502" s="203">
        <f>IF(N502="zákl. přenesená",J502,0)</f>
        <v>0</v>
      </c>
      <c r="BH502" s="203">
        <f>IF(N502="sníž. přenesená",J502,0)</f>
        <v>0</v>
      </c>
      <c r="BI502" s="203">
        <f>IF(N502="nulová",J502,0)</f>
        <v>0</v>
      </c>
      <c r="BJ502" s="23" t="s">
        <v>80</v>
      </c>
      <c r="BK502" s="203">
        <f>ROUND(I502*H502,2)</f>
        <v>0</v>
      </c>
      <c r="BL502" s="23" t="s">
        <v>169</v>
      </c>
      <c r="BM502" s="23" t="s">
        <v>879</v>
      </c>
    </row>
    <row r="503" spans="2:65" s="1" customFormat="1" ht="256.5">
      <c r="B503" s="40"/>
      <c r="C503" s="62"/>
      <c r="D503" s="204" t="s">
        <v>171</v>
      </c>
      <c r="E503" s="62"/>
      <c r="F503" s="205" t="s">
        <v>601</v>
      </c>
      <c r="G503" s="62"/>
      <c r="H503" s="62"/>
      <c r="I503" s="162"/>
      <c r="J503" s="62"/>
      <c r="K503" s="62"/>
      <c r="L503" s="60"/>
      <c r="M503" s="206"/>
      <c r="N503" s="41"/>
      <c r="O503" s="41"/>
      <c r="P503" s="41"/>
      <c r="Q503" s="41"/>
      <c r="R503" s="41"/>
      <c r="S503" s="41"/>
      <c r="T503" s="77"/>
      <c r="AT503" s="23" t="s">
        <v>171</v>
      </c>
      <c r="AU503" s="23" t="s">
        <v>82</v>
      </c>
    </row>
    <row r="504" spans="2:65" s="11" customFormat="1">
      <c r="B504" s="207"/>
      <c r="C504" s="208"/>
      <c r="D504" s="204" t="s">
        <v>173</v>
      </c>
      <c r="E504" s="209" t="s">
        <v>21</v>
      </c>
      <c r="F504" s="210" t="s">
        <v>772</v>
      </c>
      <c r="G504" s="208"/>
      <c r="H504" s="211" t="s">
        <v>21</v>
      </c>
      <c r="I504" s="212"/>
      <c r="J504" s="208"/>
      <c r="K504" s="208"/>
      <c r="L504" s="213"/>
      <c r="M504" s="214"/>
      <c r="N504" s="215"/>
      <c r="O504" s="215"/>
      <c r="P504" s="215"/>
      <c r="Q504" s="215"/>
      <c r="R504" s="215"/>
      <c r="S504" s="215"/>
      <c r="T504" s="216"/>
      <c r="AT504" s="217" t="s">
        <v>173</v>
      </c>
      <c r="AU504" s="217" t="s">
        <v>82</v>
      </c>
      <c r="AV504" s="11" t="s">
        <v>80</v>
      </c>
      <c r="AW504" s="11" t="s">
        <v>36</v>
      </c>
      <c r="AX504" s="11" t="s">
        <v>72</v>
      </c>
      <c r="AY504" s="217" t="s">
        <v>162</v>
      </c>
    </row>
    <row r="505" spans="2:65" s="11" customFormat="1">
      <c r="B505" s="207"/>
      <c r="C505" s="208"/>
      <c r="D505" s="204" t="s">
        <v>173</v>
      </c>
      <c r="E505" s="209" t="s">
        <v>21</v>
      </c>
      <c r="F505" s="210" t="s">
        <v>608</v>
      </c>
      <c r="G505" s="208"/>
      <c r="H505" s="211" t="s">
        <v>21</v>
      </c>
      <c r="I505" s="212"/>
      <c r="J505" s="208"/>
      <c r="K505" s="208"/>
      <c r="L505" s="213"/>
      <c r="M505" s="214"/>
      <c r="N505" s="215"/>
      <c r="O505" s="215"/>
      <c r="P505" s="215"/>
      <c r="Q505" s="215"/>
      <c r="R505" s="215"/>
      <c r="S505" s="215"/>
      <c r="T505" s="216"/>
      <c r="AT505" s="217" t="s">
        <v>173</v>
      </c>
      <c r="AU505" s="217" t="s">
        <v>82</v>
      </c>
      <c r="AV505" s="11" t="s">
        <v>80</v>
      </c>
      <c r="AW505" s="11" t="s">
        <v>36</v>
      </c>
      <c r="AX505" s="11" t="s">
        <v>72</v>
      </c>
      <c r="AY505" s="217" t="s">
        <v>162</v>
      </c>
    </row>
    <row r="506" spans="2:65" s="12" customFormat="1">
      <c r="B506" s="218"/>
      <c r="C506" s="219"/>
      <c r="D506" s="204" t="s">
        <v>173</v>
      </c>
      <c r="E506" s="220" t="s">
        <v>21</v>
      </c>
      <c r="F506" s="221" t="s">
        <v>880</v>
      </c>
      <c r="G506" s="219"/>
      <c r="H506" s="222">
        <v>8437.8240000000005</v>
      </c>
      <c r="I506" s="223"/>
      <c r="J506" s="219"/>
      <c r="K506" s="219"/>
      <c r="L506" s="224"/>
      <c r="M506" s="225"/>
      <c r="N506" s="226"/>
      <c r="O506" s="226"/>
      <c r="P506" s="226"/>
      <c r="Q506" s="226"/>
      <c r="R506" s="226"/>
      <c r="S506" s="226"/>
      <c r="T506" s="227"/>
      <c r="AT506" s="228" t="s">
        <v>173</v>
      </c>
      <c r="AU506" s="228" t="s">
        <v>82</v>
      </c>
      <c r="AV506" s="12" t="s">
        <v>82</v>
      </c>
      <c r="AW506" s="12" t="s">
        <v>36</v>
      </c>
      <c r="AX506" s="12" t="s">
        <v>72</v>
      </c>
      <c r="AY506" s="228" t="s">
        <v>162</v>
      </c>
    </row>
    <row r="507" spans="2:65" s="13" customFormat="1">
      <c r="B507" s="229"/>
      <c r="C507" s="230"/>
      <c r="D507" s="231" t="s">
        <v>173</v>
      </c>
      <c r="E507" s="232" t="s">
        <v>21</v>
      </c>
      <c r="F507" s="233" t="s">
        <v>177</v>
      </c>
      <c r="G507" s="230"/>
      <c r="H507" s="234">
        <v>8437.8240000000005</v>
      </c>
      <c r="I507" s="235"/>
      <c r="J507" s="230"/>
      <c r="K507" s="230"/>
      <c r="L507" s="236"/>
      <c r="M507" s="237"/>
      <c r="N507" s="238"/>
      <c r="O507" s="238"/>
      <c r="P507" s="238"/>
      <c r="Q507" s="238"/>
      <c r="R507" s="238"/>
      <c r="S507" s="238"/>
      <c r="T507" s="239"/>
      <c r="AT507" s="240" t="s">
        <v>173</v>
      </c>
      <c r="AU507" s="240" t="s">
        <v>82</v>
      </c>
      <c r="AV507" s="13" t="s">
        <v>169</v>
      </c>
      <c r="AW507" s="13" t="s">
        <v>36</v>
      </c>
      <c r="AX507" s="13" t="s">
        <v>80</v>
      </c>
      <c r="AY507" s="240" t="s">
        <v>162</v>
      </c>
    </row>
    <row r="508" spans="2:65" s="1" customFormat="1" ht="20.45" customHeight="1">
      <c r="B508" s="40"/>
      <c r="C508" s="192" t="s">
        <v>553</v>
      </c>
      <c r="D508" s="192" t="s">
        <v>164</v>
      </c>
      <c r="E508" s="193" t="s">
        <v>610</v>
      </c>
      <c r="F508" s="194" t="s">
        <v>611</v>
      </c>
      <c r="G508" s="195" t="s">
        <v>357</v>
      </c>
      <c r="H508" s="196">
        <v>0.33</v>
      </c>
      <c r="I508" s="197"/>
      <c r="J508" s="198">
        <f>ROUND(I508*H508,2)</f>
        <v>0</v>
      </c>
      <c r="K508" s="194" t="s">
        <v>21</v>
      </c>
      <c r="L508" s="60"/>
      <c r="M508" s="199" t="s">
        <v>21</v>
      </c>
      <c r="N508" s="200" t="s">
        <v>43</v>
      </c>
      <c r="O508" s="41"/>
      <c r="P508" s="201">
        <f>O508*H508</f>
        <v>0</v>
      </c>
      <c r="Q508" s="201">
        <v>0</v>
      </c>
      <c r="R508" s="201">
        <f>Q508*H508</f>
        <v>0</v>
      </c>
      <c r="S508" s="201">
        <v>0</v>
      </c>
      <c r="T508" s="202">
        <f>S508*H508</f>
        <v>0</v>
      </c>
      <c r="AR508" s="23" t="s">
        <v>169</v>
      </c>
      <c r="AT508" s="23" t="s">
        <v>164</v>
      </c>
      <c r="AU508" s="23" t="s">
        <v>82</v>
      </c>
      <c r="AY508" s="23" t="s">
        <v>162</v>
      </c>
      <c r="BE508" s="203">
        <f>IF(N508="základní",J508,0)</f>
        <v>0</v>
      </c>
      <c r="BF508" s="203">
        <f>IF(N508="snížená",J508,0)</f>
        <v>0</v>
      </c>
      <c r="BG508" s="203">
        <f>IF(N508="zákl. přenesená",J508,0)</f>
        <v>0</v>
      </c>
      <c r="BH508" s="203">
        <f>IF(N508="sníž. přenesená",J508,0)</f>
        <v>0</v>
      </c>
      <c r="BI508" s="203">
        <f>IF(N508="nulová",J508,0)</f>
        <v>0</v>
      </c>
      <c r="BJ508" s="23" t="s">
        <v>80</v>
      </c>
      <c r="BK508" s="203">
        <f>ROUND(I508*H508,2)</f>
        <v>0</v>
      </c>
      <c r="BL508" s="23" t="s">
        <v>169</v>
      </c>
      <c r="BM508" s="23" t="s">
        <v>881</v>
      </c>
    </row>
    <row r="509" spans="2:65" s="1" customFormat="1" ht="40.5">
      <c r="B509" s="40"/>
      <c r="C509" s="62"/>
      <c r="D509" s="204" t="s">
        <v>486</v>
      </c>
      <c r="E509" s="62"/>
      <c r="F509" s="205" t="s">
        <v>613</v>
      </c>
      <c r="G509" s="62"/>
      <c r="H509" s="62"/>
      <c r="I509" s="162"/>
      <c r="J509" s="62"/>
      <c r="K509" s="62"/>
      <c r="L509" s="60"/>
      <c r="M509" s="206"/>
      <c r="N509" s="41"/>
      <c r="O509" s="41"/>
      <c r="P509" s="41"/>
      <c r="Q509" s="41"/>
      <c r="R509" s="41"/>
      <c r="S509" s="41"/>
      <c r="T509" s="77"/>
      <c r="AT509" s="23" t="s">
        <v>486</v>
      </c>
      <c r="AU509" s="23" t="s">
        <v>82</v>
      </c>
    </row>
    <row r="510" spans="2:65" s="11" customFormat="1">
      <c r="B510" s="207"/>
      <c r="C510" s="208"/>
      <c r="D510" s="204" t="s">
        <v>173</v>
      </c>
      <c r="E510" s="209" t="s">
        <v>21</v>
      </c>
      <c r="F510" s="210" t="s">
        <v>772</v>
      </c>
      <c r="G510" s="208"/>
      <c r="H510" s="211" t="s">
        <v>21</v>
      </c>
      <c r="I510" s="212"/>
      <c r="J510" s="208"/>
      <c r="K510" s="208"/>
      <c r="L510" s="213"/>
      <c r="M510" s="214"/>
      <c r="N510" s="215"/>
      <c r="O510" s="215"/>
      <c r="P510" s="215"/>
      <c r="Q510" s="215"/>
      <c r="R510" s="215"/>
      <c r="S510" s="215"/>
      <c r="T510" s="216"/>
      <c r="AT510" s="217" t="s">
        <v>173</v>
      </c>
      <c r="AU510" s="217" t="s">
        <v>82</v>
      </c>
      <c r="AV510" s="11" t="s">
        <v>80</v>
      </c>
      <c r="AW510" s="11" t="s">
        <v>36</v>
      </c>
      <c r="AX510" s="11" t="s">
        <v>72</v>
      </c>
      <c r="AY510" s="217" t="s">
        <v>162</v>
      </c>
    </row>
    <row r="511" spans="2:65" s="11" customFormat="1">
      <c r="B511" s="207"/>
      <c r="C511" s="208"/>
      <c r="D511" s="204" t="s">
        <v>173</v>
      </c>
      <c r="E511" s="209" t="s">
        <v>21</v>
      </c>
      <c r="F511" s="210" t="s">
        <v>614</v>
      </c>
      <c r="G511" s="208"/>
      <c r="H511" s="211" t="s">
        <v>21</v>
      </c>
      <c r="I511" s="212"/>
      <c r="J511" s="208"/>
      <c r="K511" s="208"/>
      <c r="L511" s="213"/>
      <c r="M511" s="214"/>
      <c r="N511" s="215"/>
      <c r="O511" s="215"/>
      <c r="P511" s="215"/>
      <c r="Q511" s="215"/>
      <c r="R511" s="215"/>
      <c r="S511" s="215"/>
      <c r="T511" s="216"/>
      <c r="AT511" s="217" t="s">
        <v>173</v>
      </c>
      <c r="AU511" s="217" t="s">
        <v>82</v>
      </c>
      <c r="AV511" s="11" t="s">
        <v>80</v>
      </c>
      <c r="AW511" s="11" t="s">
        <v>36</v>
      </c>
      <c r="AX511" s="11" t="s">
        <v>72</v>
      </c>
      <c r="AY511" s="217" t="s">
        <v>162</v>
      </c>
    </row>
    <row r="512" spans="2:65" s="12" customFormat="1">
      <c r="B512" s="218"/>
      <c r="C512" s="219"/>
      <c r="D512" s="204" t="s">
        <v>173</v>
      </c>
      <c r="E512" s="220" t="s">
        <v>21</v>
      </c>
      <c r="F512" s="221" t="s">
        <v>882</v>
      </c>
      <c r="G512" s="219"/>
      <c r="H512" s="222">
        <v>0.33</v>
      </c>
      <c r="I512" s="223"/>
      <c r="J512" s="219"/>
      <c r="K512" s="219"/>
      <c r="L512" s="224"/>
      <c r="M512" s="225"/>
      <c r="N512" s="226"/>
      <c r="O512" s="226"/>
      <c r="P512" s="226"/>
      <c r="Q512" s="226"/>
      <c r="R512" s="226"/>
      <c r="S512" s="226"/>
      <c r="T512" s="227"/>
      <c r="AT512" s="228" t="s">
        <v>173</v>
      </c>
      <c r="AU512" s="228" t="s">
        <v>82</v>
      </c>
      <c r="AV512" s="12" t="s">
        <v>82</v>
      </c>
      <c r="AW512" s="12" t="s">
        <v>36</v>
      </c>
      <c r="AX512" s="12" t="s">
        <v>72</v>
      </c>
      <c r="AY512" s="228" t="s">
        <v>162</v>
      </c>
    </row>
    <row r="513" spans="2:65" s="13" customFormat="1">
      <c r="B513" s="229"/>
      <c r="C513" s="230"/>
      <c r="D513" s="204" t="s">
        <v>173</v>
      </c>
      <c r="E513" s="252" t="s">
        <v>21</v>
      </c>
      <c r="F513" s="253" t="s">
        <v>177</v>
      </c>
      <c r="G513" s="230"/>
      <c r="H513" s="254">
        <v>0.33</v>
      </c>
      <c r="I513" s="235"/>
      <c r="J513" s="230"/>
      <c r="K513" s="230"/>
      <c r="L513" s="236"/>
      <c r="M513" s="237"/>
      <c r="N513" s="238"/>
      <c r="O513" s="238"/>
      <c r="P513" s="238"/>
      <c r="Q513" s="238"/>
      <c r="R513" s="238"/>
      <c r="S513" s="238"/>
      <c r="T513" s="239"/>
      <c r="AT513" s="240" t="s">
        <v>173</v>
      </c>
      <c r="AU513" s="240" t="s">
        <v>82</v>
      </c>
      <c r="AV513" s="13" t="s">
        <v>169</v>
      </c>
      <c r="AW513" s="13" t="s">
        <v>36</v>
      </c>
      <c r="AX513" s="13" t="s">
        <v>80</v>
      </c>
      <c r="AY513" s="240" t="s">
        <v>162</v>
      </c>
    </row>
    <row r="514" spans="2:65" s="10" customFormat="1" ht="29.85" customHeight="1">
      <c r="B514" s="175"/>
      <c r="C514" s="176"/>
      <c r="D514" s="189" t="s">
        <v>71</v>
      </c>
      <c r="E514" s="190" t="s">
        <v>616</v>
      </c>
      <c r="F514" s="190" t="s">
        <v>617</v>
      </c>
      <c r="G514" s="176"/>
      <c r="H514" s="176"/>
      <c r="I514" s="179"/>
      <c r="J514" s="191">
        <f>BK514</f>
        <v>0</v>
      </c>
      <c r="K514" s="176"/>
      <c r="L514" s="181"/>
      <c r="M514" s="182"/>
      <c r="N514" s="183"/>
      <c r="O514" s="183"/>
      <c r="P514" s="184">
        <f>SUM(P515:P516)</f>
        <v>0</v>
      </c>
      <c r="Q514" s="183"/>
      <c r="R514" s="184">
        <f>SUM(R515:R516)</f>
        <v>0</v>
      </c>
      <c r="S514" s="183"/>
      <c r="T514" s="185">
        <f>SUM(T515:T516)</f>
        <v>0</v>
      </c>
      <c r="AR514" s="186" t="s">
        <v>80</v>
      </c>
      <c r="AT514" s="187" t="s">
        <v>71</v>
      </c>
      <c r="AU514" s="187" t="s">
        <v>80</v>
      </c>
      <c r="AY514" s="186" t="s">
        <v>162</v>
      </c>
      <c r="BK514" s="188">
        <f>SUM(BK515:BK516)</f>
        <v>0</v>
      </c>
    </row>
    <row r="515" spans="2:65" s="1" customFormat="1" ht="20.45" customHeight="1">
      <c r="B515" s="40"/>
      <c r="C515" s="192" t="s">
        <v>458</v>
      </c>
      <c r="D515" s="192" t="s">
        <v>164</v>
      </c>
      <c r="E515" s="193" t="s">
        <v>618</v>
      </c>
      <c r="F515" s="194" t="s">
        <v>619</v>
      </c>
      <c r="G515" s="195" t="s">
        <v>357</v>
      </c>
      <c r="H515" s="196">
        <v>661.11699999999996</v>
      </c>
      <c r="I515" s="197"/>
      <c r="J515" s="198">
        <f>ROUND(I515*H515,2)</f>
        <v>0</v>
      </c>
      <c r="K515" s="194" t="s">
        <v>168</v>
      </c>
      <c r="L515" s="60"/>
      <c r="M515" s="199" t="s">
        <v>21</v>
      </c>
      <c r="N515" s="200" t="s">
        <v>43</v>
      </c>
      <c r="O515" s="41"/>
      <c r="P515" s="201">
        <f>O515*H515</f>
        <v>0</v>
      </c>
      <c r="Q515" s="201">
        <v>0</v>
      </c>
      <c r="R515" s="201">
        <f>Q515*H515</f>
        <v>0</v>
      </c>
      <c r="S515" s="201">
        <v>0</v>
      </c>
      <c r="T515" s="202">
        <f>S515*H515</f>
        <v>0</v>
      </c>
      <c r="AR515" s="23" t="s">
        <v>169</v>
      </c>
      <c r="AT515" s="23" t="s">
        <v>164</v>
      </c>
      <c r="AU515" s="23" t="s">
        <v>82</v>
      </c>
      <c r="AY515" s="23" t="s">
        <v>162</v>
      </c>
      <c r="BE515" s="203">
        <f>IF(N515="základní",J515,0)</f>
        <v>0</v>
      </c>
      <c r="BF515" s="203">
        <f>IF(N515="snížená",J515,0)</f>
        <v>0</v>
      </c>
      <c r="BG515" s="203">
        <f>IF(N515="zákl. přenesená",J515,0)</f>
        <v>0</v>
      </c>
      <c r="BH515" s="203">
        <f>IF(N515="sníž. přenesená",J515,0)</f>
        <v>0</v>
      </c>
      <c r="BI515" s="203">
        <f>IF(N515="nulová",J515,0)</f>
        <v>0</v>
      </c>
      <c r="BJ515" s="23" t="s">
        <v>80</v>
      </c>
      <c r="BK515" s="203">
        <f>ROUND(I515*H515,2)</f>
        <v>0</v>
      </c>
      <c r="BL515" s="23" t="s">
        <v>169</v>
      </c>
      <c r="BM515" s="23" t="s">
        <v>883</v>
      </c>
    </row>
    <row r="516" spans="2:65" s="1" customFormat="1" ht="27">
      <c r="B516" s="40"/>
      <c r="C516" s="62"/>
      <c r="D516" s="204" t="s">
        <v>171</v>
      </c>
      <c r="E516" s="62"/>
      <c r="F516" s="205" t="s">
        <v>621</v>
      </c>
      <c r="G516" s="62"/>
      <c r="H516" s="62"/>
      <c r="I516" s="162"/>
      <c r="J516" s="62"/>
      <c r="K516" s="62"/>
      <c r="L516" s="60"/>
      <c r="M516" s="206"/>
      <c r="N516" s="41"/>
      <c r="O516" s="41"/>
      <c r="P516" s="41"/>
      <c r="Q516" s="41"/>
      <c r="R516" s="41"/>
      <c r="S516" s="41"/>
      <c r="T516" s="77"/>
      <c r="AT516" s="23" t="s">
        <v>171</v>
      </c>
      <c r="AU516" s="23" t="s">
        <v>82</v>
      </c>
    </row>
    <row r="517" spans="2:65" s="10" customFormat="1" ht="37.35" customHeight="1">
      <c r="B517" s="175"/>
      <c r="C517" s="176"/>
      <c r="D517" s="177" t="s">
        <v>71</v>
      </c>
      <c r="E517" s="178" t="s">
        <v>622</v>
      </c>
      <c r="F517" s="178" t="s">
        <v>623</v>
      </c>
      <c r="G517" s="176"/>
      <c r="H517" s="176"/>
      <c r="I517" s="179"/>
      <c r="J517" s="180">
        <f>BK517</f>
        <v>0</v>
      </c>
      <c r="K517" s="176"/>
      <c r="L517" s="181"/>
      <c r="M517" s="182"/>
      <c r="N517" s="183"/>
      <c r="O517" s="183"/>
      <c r="P517" s="184">
        <f>P518</f>
        <v>0</v>
      </c>
      <c r="Q517" s="183"/>
      <c r="R517" s="184">
        <f>R518</f>
        <v>0.33048</v>
      </c>
      <c r="S517" s="183"/>
      <c r="T517" s="185">
        <f>T518</f>
        <v>0.6885</v>
      </c>
      <c r="AR517" s="186" t="s">
        <v>82</v>
      </c>
      <c r="AT517" s="187" t="s">
        <v>71</v>
      </c>
      <c r="AU517" s="187" t="s">
        <v>72</v>
      </c>
      <c r="AY517" s="186" t="s">
        <v>162</v>
      </c>
      <c r="BK517" s="188">
        <f>BK518</f>
        <v>0</v>
      </c>
    </row>
    <row r="518" spans="2:65" s="10" customFormat="1" ht="19.899999999999999" customHeight="1">
      <c r="B518" s="175"/>
      <c r="C518" s="176"/>
      <c r="D518" s="189" t="s">
        <v>71</v>
      </c>
      <c r="E518" s="190" t="s">
        <v>624</v>
      </c>
      <c r="F518" s="190" t="s">
        <v>625</v>
      </c>
      <c r="G518" s="176"/>
      <c r="H518" s="176"/>
      <c r="I518" s="179"/>
      <c r="J518" s="191">
        <f>BK518</f>
        <v>0</v>
      </c>
      <c r="K518" s="176"/>
      <c r="L518" s="181"/>
      <c r="M518" s="182"/>
      <c r="N518" s="183"/>
      <c r="O518" s="183"/>
      <c r="P518" s="184">
        <f>SUM(P519:P543)</f>
        <v>0</v>
      </c>
      <c r="Q518" s="183"/>
      <c r="R518" s="184">
        <f>SUM(R519:R543)</f>
        <v>0.33048</v>
      </c>
      <c r="S518" s="183"/>
      <c r="T518" s="185">
        <f>SUM(T519:T543)</f>
        <v>0.6885</v>
      </c>
      <c r="AR518" s="186" t="s">
        <v>82</v>
      </c>
      <c r="AT518" s="187" t="s">
        <v>71</v>
      </c>
      <c r="AU518" s="187" t="s">
        <v>80</v>
      </c>
      <c r="AY518" s="186" t="s">
        <v>162</v>
      </c>
      <c r="BK518" s="188">
        <f>SUM(BK519:BK543)</f>
        <v>0</v>
      </c>
    </row>
    <row r="519" spans="2:65" s="1" customFormat="1" ht="20.45" customHeight="1">
      <c r="B519" s="40"/>
      <c r="C519" s="192" t="s">
        <v>626</v>
      </c>
      <c r="D519" s="192" t="s">
        <v>164</v>
      </c>
      <c r="E519" s="193" t="s">
        <v>627</v>
      </c>
      <c r="F519" s="194" t="s">
        <v>628</v>
      </c>
      <c r="G519" s="195" t="s">
        <v>260</v>
      </c>
      <c r="H519" s="196">
        <v>153</v>
      </c>
      <c r="I519" s="197"/>
      <c r="J519" s="198">
        <f>ROUND(I519*H519,2)</f>
        <v>0</v>
      </c>
      <c r="K519" s="194" t="s">
        <v>168</v>
      </c>
      <c r="L519" s="60"/>
      <c r="M519" s="199" t="s">
        <v>21</v>
      </c>
      <c r="N519" s="200" t="s">
        <v>43</v>
      </c>
      <c r="O519" s="41"/>
      <c r="P519" s="201">
        <f>O519*H519</f>
        <v>0</v>
      </c>
      <c r="Q519" s="201">
        <v>0</v>
      </c>
      <c r="R519" s="201">
        <f>Q519*H519</f>
        <v>0</v>
      </c>
      <c r="S519" s="201">
        <v>4.4999999999999997E-3</v>
      </c>
      <c r="T519" s="202">
        <f>S519*H519</f>
        <v>0.6885</v>
      </c>
      <c r="AR519" s="23" t="s">
        <v>271</v>
      </c>
      <c r="AT519" s="23" t="s">
        <v>164</v>
      </c>
      <c r="AU519" s="23" t="s">
        <v>82</v>
      </c>
      <c r="AY519" s="23" t="s">
        <v>162</v>
      </c>
      <c r="BE519" s="203">
        <f>IF(N519="základní",J519,0)</f>
        <v>0</v>
      </c>
      <c r="BF519" s="203">
        <f>IF(N519="snížená",J519,0)</f>
        <v>0</v>
      </c>
      <c r="BG519" s="203">
        <f>IF(N519="zákl. přenesená",J519,0)</f>
        <v>0</v>
      </c>
      <c r="BH519" s="203">
        <f>IF(N519="sníž. přenesená",J519,0)</f>
        <v>0</v>
      </c>
      <c r="BI519" s="203">
        <f>IF(N519="nulová",J519,0)</f>
        <v>0</v>
      </c>
      <c r="BJ519" s="23" t="s">
        <v>80</v>
      </c>
      <c r="BK519" s="203">
        <f>ROUND(I519*H519,2)</f>
        <v>0</v>
      </c>
      <c r="BL519" s="23" t="s">
        <v>271</v>
      </c>
      <c r="BM519" s="23" t="s">
        <v>884</v>
      </c>
    </row>
    <row r="520" spans="2:65" s="1" customFormat="1" ht="40.5">
      <c r="B520" s="40"/>
      <c r="C520" s="62"/>
      <c r="D520" s="204" t="s">
        <v>171</v>
      </c>
      <c r="E520" s="62"/>
      <c r="F520" s="205" t="s">
        <v>630</v>
      </c>
      <c r="G520" s="62"/>
      <c r="H520" s="62"/>
      <c r="I520" s="162"/>
      <c r="J520" s="62"/>
      <c r="K520" s="62"/>
      <c r="L520" s="60"/>
      <c r="M520" s="206"/>
      <c r="N520" s="41"/>
      <c r="O520" s="41"/>
      <c r="P520" s="41"/>
      <c r="Q520" s="41"/>
      <c r="R520" s="41"/>
      <c r="S520" s="41"/>
      <c r="T520" s="77"/>
      <c r="AT520" s="23" t="s">
        <v>171</v>
      </c>
      <c r="AU520" s="23" t="s">
        <v>82</v>
      </c>
    </row>
    <row r="521" spans="2:65" s="11" customFormat="1">
      <c r="B521" s="207"/>
      <c r="C521" s="208"/>
      <c r="D521" s="204" t="s">
        <v>173</v>
      </c>
      <c r="E521" s="209" t="s">
        <v>21</v>
      </c>
      <c r="F521" s="210" t="s">
        <v>772</v>
      </c>
      <c r="G521" s="208"/>
      <c r="H521" s="211" t="s">
        <v>21</v>
      </c>
      <c r="I521" s="212"/>
      <c r="J521" s="208"/>
      <c r="K521" s="208"/>
      <c r="L521" s="213"/>
      <c r="M521" s="214"/>
      <c r="N521" s="215"/>
      <c r="O521" s="215"/>
      <c r="P521" s="215"/>
      <c r="Q521" s="215"/>
      <c r="R521" s="215"/>
      <c r="S521" s="215"/>
      <c r="T521" s="216"/>
      <c r="AT521" s="217" t="s">
        <v>173</v>
      </c>
      <c r="AU521" s="217" t="s">
        <v>82</v>
      </c>
      <c r="AV521" s="11" t="s">
        <v>80</v>
      </c>
      <c r="AW521" s="11" t="s">
        <v>36</v>
      </c>
      <c r="AX521" s="11" t="s">
        <v>72</v>
      </c>
      <c r="AY521" s="217" t="s">
        <v>162</v>
      </c>
    </row>
    <row r="522" spans="2:65" s="11" customFormat="1">
      <c r="B522" s="207"/>
      <c r="C522" s="208"/>
      <c r="D522" s="204" t="s">
        <v>173</v>
      </c>
      <c r="E522" s="209" t="s">
        <v>21</v>
      </c>
      <c r="F522" s="210" t="s">
        <v>631</v>
      </c>
      <c r="G522" s="208"/>
      <c r="H522" s="211" t="s">
        <v>21</v>
      </c>
      <c r="I522" s="212"/>
      <c r="J522" s="208"/>
      <c r="K522" s="208"/>
      <c r="L522" s="213"/>
      <c r="M522" s="214"/>
      <c r="N522" s="215"/>
      <c r="O522" s="215"/>
      <c r="P522" s="215"/>
      <c r="Q522" s="215"/>
      <c r="R522" s="215"/>
      <c r="S522" s="215"/>
      <c r="T522" s="216"/>
      <c r="AT522" s="217" t="s">
        <v>173</v>
      </c>
      <c r="AU522" s="217" t="s">
        <v>82</v>
      </c>
      <c r="AV522" s="11" t="s">
        <v>80</v>
      </c>
      <c r="AW522" s="11" t="s">
        <v>36</v>
      </c>
      <c r="AX522" s="11" t="s">
        <v>72</v>
      </c>
      <c r="AY522" s="217" t="s">
        <v>162</v>
      </c>
    </row>
    <row r="523" spans="2:65" s="11" customFormat="1">
      <c r="B523" s="207"/>
      <c r="C523" s="208"/>
      <c r="D523" s="204" t="s">
        <v>173</v>
      </c>
      <c r="E523" s="209" t="s">
        <v>21</v>
      </c>
      <c r="F523" s="210" t="s">
        <v>210</v>
      </c>
      <c r="G523" s="208"/>
      <c r="H523" s="211" t="s">
        <v>21</v>
      </c>
      <c r="I523" s="212"/>
      <c r="J523" s="208"/>
      <c r="K523" s="208"/>
      <c r="L523" s="213"/>
      <c r="M523" s="214"/>
      <c r="N523" s="215"/>
      <c r="O523" s="215"/>
      <c r="P523" s="215"/>
      <c r="Q523" s="215"/>
      <c r="R523" s="215"/>
      <c r="S523" s="215"/>
      <c r="T523" s="216"/>
      <c r="AT523" s="217" t="s">
        <v>173</v>
      </c>
      <c r="AU523" s="217" t="s">
        <v>82</v>
      </c>
      <c r="AV523" s="11" t="s">
        <v>80</v>
      </c>
      <c r="AW523" s="11" t="s">
        <v>36</v>
      </c>
      <c r="AX523" s="11" t="s">
        <v>72</v>
      </c>
      <c r="AY523" s="217" t="s">
        <v>162</v>
      </c>
    </row>
    <row r="524" spans="2:65" s="12" customFormat="1">
      <c r="B524" s="218"/>
      <c r="C524" s="219"/>
      <c r="D524" s="204" t="s">
        <v>173</v>
      </c>
      <c r="E524" s="220" t="s">
        <v>21</v>
      </c>
      <c r="F524" s="221" t="s">
        <v>778</v>
      </c>
      <c r="G524" s="219"/>
      <c r="H524" s="222">
        <v>76.5</v>
      </c>
      <c r="I524" s="223"/>
      <c r="J524" s="219"/>
      <c r="K524" s="219"/>
      <c r="L524" s="224"/>
      <c r="M524" s="225"/>
      <c r="N524" s="226"/>
      <c r="O524" s="226"/>
      <c r="P524" s="226"/>
      <c r="Q524" s="226"/>
      <c r="R524" s="226"/>
      <c r="S524" s="226"/>
      <c r="T524" s="227"/>
      <c r="AT524" s="228" t="s">
        <v>173</v>
      </c>
      <c r="AU524" s="228" t="s">
        <v>82</v>
      </c>
      <c r="AV524" s="12" t="s">
        <v>82</v>
      </c>
      <c r="AW524" s="12" t="s">
        <v>36</v>
      </c>
      <c r="AX524" s="12" t="s">
        <v>72</v>
      </c>
      <c r="AY524" s="228" t="s">
        <v>162</v>
      </c>
    </row>
    <row r="525" spans="2:65" s="11" customFormat="1">
      <c r="B525" s="207"/>
      <c r="C525" s="208"/>
      <c r="D525" s="204" t="s">
        <v>173</v>
      </c>
      <c r="E525" s="209" t="s">
        <v>21</v>
      </c>
      <c r="F525" s="210" t="s">
        <v>212</v>
      </c>
      <c r="G525" s="208"/>
      <c r="H525" s="211" t="s">
        <v>21</v>
      </c>
      <c r="I525" s="212"/>
      <c r="J525" s="208"/>
      <c r="K525" s="208"/>
      <c r="L525" s="213"/>
      <c r="M525" s="214"/>
      <c r="N525" s="215"/>
      <c r="O525" s="215"/>
      <c r="P525" s="215"/>
      <c r="Q525" s="215"/>
      <c r="R525" s="215"/>
      <c r="S525" s="215"/>
      <c r="T525" s="216"/>
      <c r="AT525" s="217" t="s">
        <v>173</v>
      </c>
      <c r="AU525" s="217" t="s">
        <v>82</v>
      </c>
      <c r="AV525" s="11" t="s">
        <v>80</v>
      </c>
      <c r="AW525" s="11" t="s">
        <v>36</v>
      </c>
      <c r="AX525" s="11" t="s">
        <v>72</v>
      </c>
      <c r="AY525" s="217" t="s">
        <v>162</v>
      </c>
    </row>
    <row r="526" spans="2:65" s="12" customFormat="1">
      <c r="B526" s="218"/>
      <c r="C526" s="219"/>
      <c r="D526" s="204" t="s">
        <v>173</v>
      </c>
      <c r="E526" s="220" t="s">
        <v>21</v>
      </c>
      <c r="F526" s="221" t="s">
        <v>778</v>
      </c>
      <c r="G526" s="219"/>
      <c r="H526" s="222">
        <v>76.5</v>
      </c>
      <c r="I526" s="223"/>
      <c r="J526" s="219"/>
      <c r="K526" s="219"/>
      <c r="L526" s="224"/>
      <c r="M526" s="225"/>
      <c r="N526" s="226"/>
      <c r="O526" s="226"/>
      <c r="P526" s="226"/>
      <c r="Q526" s="226"/>
      <c r="R526" s="226"/>
      <c r="S526" s="226"/>
      <c r="T526" s="227"/>
      <c r="AT526" s="228" t="s">
        <v>173</v>
      </c>
      <c r="AU526" s="228" t="s">
        <v>82</v>
      </c>
      <c r="AV526" s="12" t="s">
        <v>82</v>
      </c>
      <c r="AW526" s="12" t="s">
        <v>36</v>
      </c>
      <c r="AX526" s="12" t="s">
        <v>72</v>
      </c>
      <c r="AY526" s="228" t="s">
        <v>162</v>
      </c>
    </row>
    <row r="527" spans="2:65" s="13" customFormat="1">
      <c r="B527" s="229"/>
      <c r="C527" s="230"/>
      <c r="D527" s="231" t="s">
        <v>173</v>
      </c>
      <c r="E527" s="232" t="s">
        <v>21</v>
      </c>
      <c r="F527" s="233" t="s">
        <v>177</v>
      </c>
      <c r="G527" s="230"/>
      <c r="H527" s="234">
        <v>153</v>
      </c>
      <c r="I527" s="235"/>
      <c r="J527" s="230"/>
      <c r="K527" s="230"/>
      <c r="L527" s="236"/>
      <c r="M527" s="237"/>
      <c r="N527" s="238"/>
      <c r="O527" s="238"/>
      <c r="P527" s="238"/>
      <c r="Q527" s="238"/>
      <c r="R527" s="238"/>
      <c r="S527" s="238"/>
      <c r="T527" s="239"/>
      <c r="AT527" s="240" t="s">
        <v>173</v>
      </c>
      <c r="AU527" s="240" t="s">
        <v>82</v>
      </c>
      <c r="AV527" s="13" t="s">
        <v>169</v>
      </c>
      <c r="AW527" s="13" t="s">
        <v>36</v>
      </c>
      <c r="AX527" s="13" t="s">
        <v>80</v>
      </c>
      <c r="AY527" s="240" t="s">
        <v>162</v>
      </c>
    </row>
    <row r="528" spans="2:65" s="1" customFormat="1" ht="28.9" customHeight="1">
      <c r="B528" s="40"/>
      <c r="C528" s="192" t="s">
        <v>634</v>
      </c>
      <c r="D528" s="192" t="s">
        <v>164</v>
      </c>
      <c r="E528" s="193" t="s">
        <v>635</v>
      </c>
      <c r="F528" s="194" t="s">
        <v>636</v>
      </c>
      <c r="G528" s="195" t="s">
        <v>260</v>
      </c>
      <c r="H528" s="196">
        <v>153</v>
      </c>
      <c r="I528" s="197"/>
      <c r="J528" s="198">
        <f>ROUND(I528*H528,2)</f>
        <v>0</v>
      </c>
      <c r="K528" s="194" t="s">
        <v>168</v>
      </c>
      <c r="L528" s="60"/>
      <c r="M528" s="199" t="s">
        <v>21</v>
      </c>
      <c r="N528" s="200" t="s">
        <v>43</v>
      </c>
      <c r="O528" s="41"/>
      <c r="P528" s="201">
        <f>O528*H528</f>
        <v>0</v>
      </c>
      <c r="Q528" s="201">
        <v>0</v>
      </c>
      <c r="R528" s="201">
        <f>Q528*H528</f>
        <v>0</v>
      </c>
      <c r="S528" s="201">
        <v>0</v>
      </c>
      <c r="T528" s="202">
        <f>S528*H528</f>
        <v>0</v>
      </c>
      <c r="AR528" s="23" t="s">
        <v>271</v>
      </c>
      <c r="AT528" s="23" t="s">
        <v>164</v>
      </c>
      <c r="AU528" s="23" t="s">
        <v>82</v>
      </c>
      <c r="AY528" s="23" t="s">
        <v>162</v>
      </c>
      <c r="BE528" s="203">
        <f>IF(N528="základní",J528,0)</f>
        <v>0</v>
      </c>
      <c r="BF528" s="203">
        <f>IF(N528="snížená",J528,0)</f>
        <v>0</v>
      </c>
      <c r="BG528" s="203">
        <f>IF(N528="zákl. přenesená",J528,0)</f>
        <v>0</v>
      </c>
      <c r="BH528" s="203">
        <f>IF(N528="sníž. přenesená",J528,0)</f>
        <v>0</v>
      </c>
      <c r="BI528" s="203">
        <f>IF(N528="nulová",J528,0)</f>
        <v>0</v>
      </c>
      <c r="BJ528" s="23" t="s">
        <v>80</v>
      </c>
      <c r="BK528" s="203">
        <f>ROUND(I528*H528,2)</f>
        <v>0</v>
      </c>
      <c r="BL528" s="23" t="s">
        <v>271</v>
      </c>
      <c r="BM528" s="23" t="s">
        <v>885</v>
      </c>
    </row>
    <row r="529" spans="2:65" s="1" customFormat="1" ht="54">
      <c r="B529" s="40"/>
      <c r="C529" s="62"/>
      <c r="D529" s="204" t="s">
        <v>171</v>
      </c>
      <c r="E529" s="62"/>
      <c r="F529" s="205" t="s">
        <v>638</v>
      </c>
      <c r="G529" s="62"/>
      <c r="H529" s="62"/>
      <c r="I529" s="162"/>
      <c r="J529" s="62"/>
      <c r="K529" s="62"/>
      <c r="L529" s="60"/>
      <c r="M529" s="206"/>
      <c r="N529" s="41"/>
      <c r="O529" s="41"/>
      <c r="P529" s="41"/>
      <c r="Q529" s="41"/>
      <c r="R529" s="41"/>
      <c r="S529" s="41"/>
      <c r="T529" s="77"/>
      <c r="AT529" s="23" t="s">
        <v>171</v>
      </c>
      <c r="AU529" s="23" t="s">
        <v>82</v>
      </c>
    </row>
    <row r="530" spans="2:65" s="11" customFormat="1">
      <c r="B530" s="207"/>
      <c r="C530" s="208"/>
      <c r="D530" s="204" t="s">
        <v>173</v>
      </c>
      <c r="E530" s="209" t="s">
        <v>21</v>
      </c>
      <c r="F530" s="210" t="s">
        <v>772</v>
      </c>
      <c r="G530" s="208"/>
      <c r="H530" s="211" t="s">
        <v>21</v>
      </c>
      <c r="I530" s="212"/>
      <c r="J530" s="208"/>
      <c r="K530" s="208"/>
      <c r="L530" s="213"/>
      <c r="M530" s="214"/>
      <c r="N530" s="215"/>
      <c r="O530" s="215"/>
      <c r="P530" s="215"/>
      <c r="Q530" s="215"/>
      <c r="R530" s="215"/>
      <c r="S530" s="215"/>
      <c r="T530" s="216"/>
      <c r="AT530" s="217" t="s">
        <v>173</v>
      </c>
      <c r="AU530" s="217" t="s">
        <v>82</v>
      </c>
      <c r="AV530" s="11" t="s">
        <v>80</v>
      </c>
      <c r="AW530" s="11" t="s">
        <v>36</v>
      </c>
      <c r="AX530" s="11" t="s">
        <v>72</v>
      </c>
      <c r="AY530" s="217" t="s">
        <v>162</v>
      </c>
    </row>
    <row r="531" spans="2:65" s="11" customFormat="1">
      <c r="B531" s="207"/>
      <c r="C531" s="208"/>
      <c r="D531" s="204" t="s">
        <v>173</v>
      </c>
      <c r="E531" s="209" t="s">
        <v>21</v>
      </c>
      <c r="F531" s="210" t="s">
        <v>639</v>
      </c>
      <c r="G531" s="208"/>
      <c r="H531" s="211" t="s">
        <v>21</v>
      </c>
      <c r="I531" s="212"/>
      <c r="J531" s="208"/>
      <c r="K531" s="208"/>
      <c r="L531" s="213"/>
      <c r="M531" s="214"/>
      <c r="N531" s="215"/>
      <c r="O531" s="215"/>
      <c r="P531" s="215"/>
      <c r="Q531" s="215"/>
      <c r="R531" s="215"/>
      <c r="S531" s="215"/>
      <c r="T531" s="216"/>
      <c r="AT531" s="217" t="s">
        <v>173</v>
      </c>
      <c r="AU531" s="217" t="s">
        <v>82</v>
      </c>
      <c r="AV531" s="11" t="s">
        <v>80</v>
      </c>
      <c r="AW531" s="11" t="s">
        <v>36</v>
      </c>
      <c r="AX531" s="11" t="s">
        <v>72</v>
      </c>
      <c r="AY531" s="217" t="s">
        <v>162</v>
      </c>
    </row>
    <row r="532" spans="2:65" s="11" customFormat="1">
      <c r="B532" s="207"/>
      <c r="C532" s="208"/>
      <c r="D532" s="204" t="s">
        <v>173</v>
      </c>
      <c r="E532" s="209" t="s">
        <v>21</v>
      </c>
      <c r="F532" s="210" t="s">
        <v>210</v>
      </c>
      <c r="G532" s="208"/>
      <c r="H532" s="211" t="s">
        <v>21</v>
      </c>
      <c r="I532" s="212"/>
      <c r="J532" s="208"/>
      <c r="K532" s="208"/>
      <c r="L532" s="213"/>
      <c r="M532" s="214"/>
      <c r="N532" s="215"/>
      <c r="O532" s="215"/>
      <c r="P532" s="215"/>
      <c r="Q532" s="215"/>
      <c r="R532" s="215"/>
      <c r="S532" s="215"/>
      <c r="T532" s="216"/>
      <c r="AT532" s="217" t="s">
        <v>173</v>
      </c>
      <c r="AU532" s="217" t="s">
        <v>82</v>
      </c>
      <c r="AV532" s="11" t="s">
        <v>80</v>
      </c>
      <c r="AW532" s="11" t="s">
        <v>36</v>
      </c>
      <c r="AX532" s="11" t="s">
        <v>72</v>
      </c>
      <c r="AY532" s="217" t="s">
        <v>162</v>
      </c>
    </row>
    <row r="533" spans="2:65" s="12" customFormat="1">
      <c r="B533" s="218"/>
      <c r="C533" s="219"/>
      <c r="D533" s="204" t="s">
        <v>173</v>
      </c>
      <c r="E533" s="220" t="s">
        <v>21</v>
      </c>
      <c r="F533" s="221" t="s">
        <v>778</v>
      </c>
      <c r="G533" s="219"/>
      <c r="H533" s="222">
        <v>76.5</v>
      </c>
      <c r="I533" s="223"/>
      <c r="J533" s="219"/>
      <c r="K533" s="219"/>
      <c r="L533" s="224"/>
      <c r="M533" s="225"/>
      <c r="N533" s="226"/>
      <c r="O533" s="226"/>
      <c r="P533" s="226"/>
      <c r="Q533" s="226"/>
      <c r="R533" s="226"/>
      <c r="S533" s="226"/>
      <c r="T533" s="227"/>
      <c r="AT533" s="228" t="s">
        <v>173</v>
      </c>
      <c r="AU533" s="228" t="s">
        <v>82</v>
      </c>
      <c r="AV533" s="12" t="s">
        <v>82</v>
      </c>
      <c r="AW533" s="12" t="s">
        <v>36</v>
      </c>
      <c r="AX533" s="12" t="s">
        <v>72</v>
      </c>
      <c r="AY533" s="228" t="s">
        <v>162</v>
      </c>
    </row>
    <row r="534" spans="2:65" s="11" customFormat="1">
      <c r="B534" s="207"/>
      <c r="C534" s="208"/>
      <c r="D534" s="204" t="s">
        <v>173</v>
      </c>
      <c r="E534" s="209" t="s">
        <v>21</v>
      </c>
      <c r="F534" s="210" t="s">
        <v>212</v>
      </c>
      <c r="G534" s="208"/>
      <c r="H534" s="211" t="s">
        <v>21</v>
      </c>
      <c r="I534" s="212"/>
      <c r="J534" s="208"/>
      <c r="K534" s="208"/>
      <c r="L534" s="213"/>
      <c r="M534" s="214"/>
      <c r="N534" s="215"/>
      <c r="O534" s="215"/>
      <c r="P534" s="215"/>
      <c r="Q534" s="215"/>
      <c r="R534" s="215"/>
      <c r="S534" s="215"/>
      <c r="T534" s="216"/>
      <c r="AT534" s="217" t="s">
        <v>173</v>
      </c>
      <c r="AU534" s="217" t="s">
        <v>82</v>
      </c>
      <c r="AV534" s="11" t="s">
        <v>80</v>
      </c>
      <c r="AW534" s="11" t="s">
        <v>36</v>
      </c>
      <c r="AX534" s="11" t="s">
        <v>72</v>
      </c>
      <c r="AY534" s="217" t="s">
        <v>162</v>
      </c>
    </row>
    <row r="535" spans="2:65" s="12" customFormat="1">
      <c r="B535" s="218"/>
      <c r="C535" s="219"/>
      <c r="D535" s="204" t="s">
        <v>173</v>
      </c>
      <c r="E535" s="220" t="s">
        <v>21</v>
      </c>
      <c r="F535" s="221" t="s">
        <v>778</v>
      </c>
      <c r="G535" s="219"/>
      <c r="H535" s="222">
        <v>76.5</v>
      </c>
      <c r="I535" s="223"/>
      <c r="J535" s="219"/>
      <c r="K535" s="219"/>
      <c r="L535" s="224"/>
      <c r="M535" s="225"/>
      <c r="N535" s="226"/>
      <c r="O535" s="226"/>
      <c r="P535" s="226"/>
      <c r="Q535" s="226"/>
      <c r="R535" s="226"/>
      <c r="S535" s="226"/>
      <c r="T535" s="227"/>
      <c r="AT535" s="228" t="s">
        <v>173</v>
      </c>
      <c r="AU535" s="228" t="s">
        <v>82</v>
      </c>
      <c r="AV535" s="12" t="s">
        <v>82</v>
      </c>
      <c r="AW535" s="12" t="s">
        <v>36</v>
      </c>
      <c r="AX535" s="12" t="s">
        <v>72</v>
      </c>
      <c r="AY535" s="228" t="s">
        <v>162</v>
      </c>
    </row>
    <row r="536" spans="2:65" s="13" customFormat="1">
      <c r="B536" s="229"/>
      <c r="C536" s="230"/>
      <c r="D536" s="231" t="s">
        <v>173</v>
      </c>
      <c r="E536" s="232" t="s">
        <v>21</v>
      </c>
      <c r="F536" s="233" t="s">
        <v>177</v>
      </c>
      <c r="G536" s="230"/>
      <c r="H536" s="234">
        <v>153</v>
      </c>
      <c r="I536" s="235"/>
      <c r="J536" s="230"/>
      <c r="K536" s="230"/>
      <c r="L536" s="236"/>
      <c r="M536" s="237"/>
      <c r="N536" s="238"/>
      <c r="O536" s="238"/>
      <c r="P536" s="238"/>
      <c r="Q536" s="238"/>
      <c r="R536" s="238"/>
      <c r="S536" s="238"/>
      <c r="T536" s="239"/>
      <c r="AT536" s="240" t="s">
        <v>173</v>
      </c>
      <c r="AU536" s="240" t="s">
        <v>82</v>
      </c>
      <c r="AV536" s="13" t="s">
        <v>169</v>
      </c>
      <c r="AW536" s="13" t="s">
        <v>36</v>
      </c>
      <c r="AX536" s="13" t="s">
        <v>80</v>
      </c>
      <c r="AY536" s="240" t="s">
        <v>162</v>
      </c>
    </row>
    <row r="537" spans="2:65" s="1" customFormat="1" ht="20.45" customHeight="1">
      <c r="B537" s="40"/>
      <c r="C537" s="242" t="s">
        <v>640</v>
      </c>
      <c r="D537" s="242" t="s">
        <v>387</v>
      </c>
      <c r="E537" s="243" t="s">
        <v>641</v>
      </c>
      <c r="F537" s="244" t="s">
        <v>642</v>
      </c>
      <c r="G537" s="245" t="s">
        <v>260</v>
      </c>
      <c r="H537" s="246">
        <v>183.6</v>
      </c>
      <c r="I537" s="247"/>
      <c r="J537" s="248">
        <f>ROUND(I537*H537,2)</f>
        <v>0</v>
      </c>
      <c r="K537" s="244" t="s">
        <v>21</v>
      </c>
      <c r="L537" s="249"/>
      <c r="M537" s="250" t="s">
        <v>21</v>
      </c>
      <c r="N537" s="251" t="s">
        <v>43</v>
      </c>
      <c r="O537" s="41"/>
      <c r="P537" s="201">
        <f>O537*H537</f>
        <v>0</v>
      </c>
      <c r="Q537" s="201">
        <v>1.8E-3</v>
      </c>
      <c r="R537" s="201">
        <f>Q537*H537</f>
        <v>0.33048</v>
      </c>
      <c r="S537" s="201">
        <v>0</v>
      </c>
      <c r="T537" s="202">
        <f>S537*H537</f>
        <v>0</v>
      </c>
      <c r="AR537" s="23" t="s">
        <v>373</v>
      </c>
      <c r="AT537" s="23" t="s">
        <v>387</v>
      </c>
      <c r="AU537" s="23" t="s">
        <v>82</v>
      </c>
      <c r="AY537" s="23" t="s">
        <v>162</v>
      </c>
      <c r="BE537" s="203">
        <f>IF(N537="základní",J537,0)</f>
        <v>0</v>
      </c>
      <c r="BF537" s="203">
        <f>IF(N537="snížená",J537,0)</f>
        <v>0</v>
      </c>
      <c r="BG537" s="203">
        <f>IF(N537="zákl. přenesená",J537,0)</f>
        <v>0</v>
      </c>
      <c r="BH537" s="203">
        <f>IF(N537="sníž. přenesená",J537,0)</f>
        <v>0</v>
      </c>
      <c r="BI537" s="203">
        <f>IF(N537="nulová",J537,0)</f>
        <v>0</v>
      </c>
      <c r="BJ537" s="23" t="s">
        <v>80</v>
      </c>
      <c r="BK537" s="203">
        <f>ROUND(I537*H537,2)</f>
        <v>0</v>
      </c>
      <c r="BL537" s="23" t="s">
        <v>271</v>
      </c>
      <c r="BM537" s="23" t="s">
        <v>886</v>
      </c>
    </row>
    <row r="538" spans="2:65" s="1" customFormat="1" ht="27">
      <c r="B538" s="40"/>
      <c r="C538" s="62"/>
      <c r="D538" s="204" t="s">
        <v>486</v>
      </c>
      <c r="E538" s="62"/>
      <c r="F538" s="205" t="s">
        <v>644</v>
      </c>
      <c r="G538" s="62"/>
      <c r="H538" s="62"/>
      <c r="I538" s="162"/>
      <c r="J538" s="62"/>
      <c r="K538" s="62"/>
      <c r="L538" s="60"/>
      <c r="M538" s="206"/>
      <c r="N538" s="41"/>
      <c r="O538" s="41"/>
      <c r="P538" s="41"/>
      <c r="Q538" s="41"/>
      <c r="R538" s="41"/>
      <c r="S538" s="41"/>
      <c r="T538" s="77"/>
      <c r="AT538" s="23" t="s">
        <v>486</v>
      </c>
      <c r="AU538" s="23" t="s">
        <v>82</v>
      </c>
    </row>
    <row r="539" spans="2:65" s="11" customFormat="1">
      <c r="B539" s="207"/>
      <c r="C539" s="208"/>
      <c r="D539" s="204" t="s">
        <v>173</v>
      </c>
      <c r="E539" s="209" t="s">
        <v>21</v>
      </c>
      <c r="F539" s="210" t="s">
        <v>645</v>
      </c>
      <c r="G539" s="208"/>
      <c r="H539" s="211" t="s">
        <v>21</v>
      </c>
      <c r="I539" s="212"/>
      <c r="J539" s="208"/>
      <c r="K539" s="208"/>
      <c r="L539" s="213"/>
      <c r="M539" s="214"/>
      <c r="N539" s="215"/>
      <c r="O539" s="215"/>
      <c r="P539" s="215"/>
      <c r="Q539" s="215"/>
      <c r="R539" s="215"/>
      <c r="S539" s="215"/>
      <c r="T539" s="216"/>
      <c r="AT539" s="217" t="s">
        <v>173</v>
      </c>
      <c r="AU539" s="217" t="s">
        <v>82</v>
      </c>
      <c r="AV539" s="11" t="s">
        <v>80</v>
      </c>
      <c r="AW539" s="11" t="s">
        <v>36</v>
      </c>
      <c r="AX539" s="11" t="s">
        <v>72</v>
      </c>
      <c r="AY539" s="217" t="s">
        <v>162</v>
      </c>
    </row>
    <row r="540" spans="2:65" s="12" customFormat="1">
      <c r="B540" s="218"/>
      <c r="C540" s="219"/>
      <c r="D540" s="204" t="s">
        <v>173</v>
      </c>
      <c r="E540" s="220" t="s">
        <v>21</v>
      </c>
      <c r="F540" s="221" t="s">
        <v>887</v>
      </c>
      <c r="G540" s="219"/>
      <c r="H540" s="222">
        <v>183.6</v>
      </c>
      <c r="I540" s="223"/>
      <c r="J540" s="219"/>
      <c r="K540" s="219"/>
      <c r="L540" s="224"/>
      <c r="M540" s="225"/>
      <c r="N540" s="226"/>
      <c r="O540" s="226"/>
      <c r="P540" s="226"/>
      <c r="Q540" s="226"/>
      <c r="R540" s="226"/>
      <c r="S540" s="226"/>
      <c r="T540" s="227"/>
      <c r="AT540" s="228" t="s">
        <v>173</v>
      </c>
      <c r="AU540" s="228" t="s">
        <v>82</v>
      </c>
      <c r="AV540" s="12" t="s">
        <v>82</v>
      </c>
      <c r="AW540" s="12" t="s">
        <v>36</v>
      </c>
      <c r="AX540" s="12" t="s">
        <v>72</v>
      </c>
      <c r="AY540" s="228" t="s">
        <v>162</v>
      </c>
    </row>
    <row r="541" spans="2:65" s="13" customFormat="1">
      <c r="B541" s="229"/>
      <c r="C541" s="230"/>
      <c r="D541" s="231" t="s">
        <v>173</v>
      </c>
      <c r="E541" s="232" t="s">
        <v>21</v>
      </c>
      <c r="F541" s="233" t="s">
        <v>177</v>
      </c>
      <c r="G541" s="230"/>
      <c r="H541" s="234">
        <v>183.6</v>
      </c>
      <c r="I541" s="235"/>
      <c r="J541" s="230"/>
      <c r="K541" s="230"/>
      <c r="L541" s="236"/>
      <c r="M541" s="237"/>
      <c r="N541" s="238"/>
      <c r="O541" s="238"/>
      <c r="P541" s="238"/>
      <c r="Q541" s="238"/>
      <c r="R541" s="238"/>
      <c r="S541" s="238"/>
      <c r="T541" s="239"/>
      <c r="AT541" s="240" t="s">
        <v>173</v>
      </c>
      <c r="AU541" s="240" t="s">
        <v>82</v>
      </c>
      <c r="AV541" s="13" t="s">
        <v>169</v>
      </c>
      <c r="AW541" s="13" t="s">
        <v>36</v>
      </c>
      <c r="AX541" s="13" t="s">
        <v>80</v>
      </c>
      <c r="AY541" s="240" t="s">
        <v>162</v>
      </c>
    </row>
    <row r="542" spans="2:65" s="1" customFormat="1" ht="40.15" customHeight="1">
      <c r="B542" s="40"/>
      <c r="C542" s="192" t="s">
        <v>647</v>
      </c>
      <c r="D542" s="192" t="s">
        <v>164</v>
      </c>
      <c r="E542" s="193" t="s">
        <v>648</v>
      </c>
      <c r="F542" s="194" t="s">
        <v>649</v>
      </c>
      <c r="G542" s="195" t="s">
        <v>357</v>
      </c>
      <c r="H542" s="196">
        <v>0.33</v>
      </c>
      <c r="I542" s="197"/>
      <c r="J542" s="198">
        <f>ROUND(I542*H542,2)</f>
        <v>0</v>
      </c>
      <c r="K542" s="194" t="s">
        <v>168</v>
      </c>
      <c r="L542" s="60"/>
      <c r="M542" s="199" t="s">
        <v>21</v>
      </c>
      <c r="N542" s="200" t="s">
        <v>43</v>
      </c>
      <c r="O542" s="41"/>
      <c r="P542" s="201">
        <f>O542*H542</f>
        <v>0</v>
      </c>
      <c r="Q542" s="201">
        <v>0</v>
      </c>
      <c r="R542" s="201">
        <f>Q542*H542</f>
        <v>0</v>
      </c>
      <c r="S542" s="201">
        <v>0</v>
      </c>
      <c r="T542" s="202">
        <f>S542*H542</f>
        <v>0</v>
      </c>
      <c r="AR542" s="23" t="s">
        <v>271</v>
      </c>
      <c r="AT542" s="23" t="s">
        <v>164</v>
      </c>
      <c r="AU542" s="23" t="s">
        <v>82</v>
      </c>
      <c r="AY542" s="23" t="s">
        <v>162</v>
      </c>
      <c r="BE542" s="203">
        <f>IF(N542="základní",J542,0)</f>
        <v>0</v>
      </c>
      <c r="BF542" s="203">
        <f>IF(N542="snížená",J542,0)</f>
        <v>0</v>
      </c>
      <c r="BG542" s="203">
        <f>IF(N542="zákl. přenesená",J542,0)</f>
        <v>0</v>
      </c>
      <c r="BH542" s="203">
        <f>IF(N542="sníž. přenesená",J542,0)</f>
        <v>0</v>
      </c>
      <c r="BI542" s="203">
        <f>IF(N542="nulová",J542,0)</f>
        <v>0</v>
      </c>
      <c r="BJ542" s="23" t="s">
        <v>80</v>
      </c>
      <c r="BK542" s="203">
        <f>ROUND(I542*H542,2)</f>
        <v>0</v>
      </c>
      <c r="BL542" s="23" t="s">
        <v>271</v>
      </c>
      <c r="BM542" s="23" t="s">
        <v>888</v>
      </c>
    </row>
    <row r="543" spans="2:65" s="1" customFormat="1" ht="135">
      <c r="B543" s="40"/>
      <c r="C543" s="62"/>
      <c r="D543" s="204" t="s">
        <v>171</v>
      </c>
      <c r="E543" s="62"/>
      <c r="F543" s="205" t="s">
        <v>651</v>
      </c>
      <c r="G543" s="62"/>
      <c r="H543" s="62"/>
      <c r="I543" s="162"/>
      <c r="J543" s="62"/>
      <c r="K543" s="62"/>
      <c r="L543" s="60"/>
      <c r="M543" s="255"/>
      <c r="N543" s="256"/>
      <c r="O543" s="256"/>
      <c r="P543" s="256"/>
      <c r="Q543" s="256"/>
      <c r="R543" s="256"/>
      <c r="S543" s="256"/>
      <c r="T543" s="257"/>
      <c r="AT543" s="23" t="s">
        <v>171</v>
      </c>
      <c r="AU543" s="23" t="s">
        <v>82</v>
      </c>
    </row>
    <row r="544" spans="2:65" s="1" customFormat="1" ht="6.95" customHeight="1">
      <c r="B544" s="55"/>
      <c r="C544" s="56"/>
      <c r="D544" s="56"/>
      <c r="E544" s="56"/>
      <c r="F544" s="56"/>
      <c r="G544" s="56"/>
      <c r="H544" s="56"/>
      <c r="I544" s="138"/>
      <c r="J544" s="56"/>
      <c r="K544" s="56"/>
      <c r="L544" s="60"/>
    </row>
  </sheetData>
  <sheetProtection password="CC35" sheet="1" objects="1" scenarios="1" formatCells="0" formatColumns="0" formatRows="0" sort="0" autoFilter="0"/>
  <autoFilter ref="C86:K543"/>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4"/>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91</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889</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ROUND(J87,2)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ROUND(SUM(BE87:BE543), 2)</f>
        <v>0</v>
      </c>
      <c r="G30" s="41"/>
      <c r="H30" s="41"/>
      <c r="I30" s="130">
        <v>0.21</v>
      </c>
      <c r="J30" s="129">
        <f>ROUND(ROUND((SUM(BE87:BE543)), 2)*I30, 2)</f>
        <v>0</v>
      </c>
      <c r="K30" s="44"/>
    </row>
    <row r="31" spans="2:11" s="1" customFormat="1" ht="14.45" customHeight="1">
      <c r="B31" s="40"/>
      <c r="C31" s="41"/>
      <c r="D31" s="41"/>
      <c r="E31" s="48" t="s">
        <v>44</v>
      </c>
      <c r="F31" s="129">
        <f>ROUND(SUM(BF87:BF543), 2)</f>
        <v>0</v>
      </c>
      <c r="G31" s="41"/>
      <c r="H31" s="41"/>
      <c r="I31" s="130">
        <v>0.15</v>
      </c>
      <c r="J31" s="129">
        <f>ROUND(ROUND((SUM(BF87:BF543)), 2)*I31, 2)</f>
        <v>0</v>
      </c>
      <c r="K31" s="44"/>
    </row>
    <row r="32" spans="2:11" s="1" customFormat="1" ht="14.45" hidden="1" customHeight="1">
      <c r="B32" s="40"/>
      <c r="C32" s="41"/>
      <c r="D32" s="41"/>
      <c r="E32" s="48" t="s">
        <v>45</v>
      </c>
      <c r="F32" s="129">
        <f>ROUND(SUM(BG87:BG543), 2)</f>
        <v>0</v>
      </c>
      <c r="G32" s="41"/>
      <c r="H32" s="41"/>
      <c r="I32" s="130">
        <v>0.21</v>
      </c>
      <c r="J32" s="129">
        <v>0</v>
      </c>
      <c r="K32" s="44"/>
    </row>
    <row r="33" spans="2:11" s="1" customFormat="1" ht="14.45" hidden="1" customHeight="1">
      <c r="B33" s="40"/>
      <c r="C33" s="41"/>
      <c r="D33" s="41"/>
      <c r="E33" s="48" t="s">
        <v>46</v>
      </c>
      <c r="F33" s="129">
        <f>ROUND(SUM(BH87:BH543), 2)</f>
        <v>0</v>
      </c>
      <c r="G33" s="41"/>
      <c r="H33" s="41"/>
      <c r="I33" s="130">
        <v>0.15</v>
      </c>
      <c r="J33" s="129">
        <v>0</v>
      </c>
      <c r="K33" s="44"/>
    </row>
    <row r="34" spans="2:11" s="1" customFormat="1" ht="14.45" hidden="1" customHeight="1">
      <c r="B34" s="40"/>
      <c r="C34" s="41"/>
      <c r="D34" s="41"/>
      <c r="E34" s="48" t="s">
        <v>47</v>
      </c>
      <c r="F34" s="129">
        <f>ROUND(SUM(BI87:BI543),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SO 04 - Stupeň č. 4 ř. km 30,858 (km 30,915)</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J87</f>
        <v>0</v>
      </c>
      <c r="K56" s="44"/>
      <c r="AU56" s="23" t="s">
        <v>134</v>
      </c>
    </row>
    <row r="57" spans="2:47" s="7" customFormat="1" ht="24.95" customHeight="1">
      <c r="B57" s="148"/>
      <c r="C57" s="149"/>
      <c r="D57" s="150" t="s">
        <v>135</v>
      </c>
      <c r="E57" s="151"/>
      <c r="F57" s="151"/>
      <c r="G57" s="151"/>
      <c r="H57" s="151"/>
      <c r="I57" s="152"/>
      <c r="J57" s="153">
        <f>J88</f>
        <v>0</v>
      </c>
      <c r="K57" s="154"/>
    </row>
    <row r="58" spans="2:47" s="8" customFormat="1" ht="19.899999999999999" customHeight="1">
      <c r="B58" s="155"/>
      <c r="C58" s="156"/>
      <c r="D58" s="157" t="s">
        <v>136</v>
      </c>
      <c r="E58" s="158"/>
      <c r="F58" s="158"/>
      <c r="G58" s="158"/>
      <c r="H58" s="158"/>
      <c r="I58" s="159"/>
      <c r="J58" s="160">
        <f>J89</f>
        <v>0</v>
      </c>
      <c r="K58" s="161"/>
    </row>
    <row r="59" spans="2:47" s="8" customFormat="1" ht="19.899999999999999" customHeight="1">
      <c r="B59" s="155"/>
      <c r="C59" s="156"/>
      <c r="D59" s="157" t="s">
        <v>137</v>
      </c>
      <c r="E59" s="158"/>
      <c r="F59" s="158"/>
      <c r="G59" s="158"/>
      <c r="H59" s="158"/>
      <c r="I59" s="159"/>
      <c r="J59" s="160">
        <f>J311</f>
        <v>0</v>
      </c>
      <c r="K59" s="161"/>
    </row>
    <row r="60" spans="2:47" s="8" customFormat="1" ht="19.899999999999999" customHeight="1">
      <c r="B60" s="155"/>
      <c r="C60" s="156"/>
      <c r="D60" s="157" t="s">
        <v>138</v>
      </c>
      <c r="E60" s="158"/>
      <c r="F60" s="158"/>
      <c r="G60" s="158"/>
      <c r="H60" s="158"/>
      <c r="I60" s="159"/>
      <c r="J60" s="160">
        <f>J339</f>
        <v>0</v>
      </c>
      <c r="K60" s="161"/>
    </row>
    <row r="61" spans="2:47" s="8" customFormat="1" ht="19.899999999999999" customHeight="1">
      <c r="B61" s="155"/>
      <c r="C61" s="156"/>
      <c r="D61" s="157" t="s">
        <v>139</v>
      </c>
      <c r="E61" s="158"/>
      <c r="F61" s="158"/>
      <c r="G61" s="158"/>
      <c r="H61" s="158"/>
      <c r="I61" s="159"/>
      <c r="J61" s="160">
        <f>J391</f>
        <v>0</v>
      </c>
      <c r="K61" s="161"/>
    </row>
    <row r="62" spans="2:47" s="8" customFormat="1" ht="19.899999999999999" customHeight="1">
      <c r="B62" s="155"/>
      <c r="C62" s="156"/>
      <c r="D62" s="157" t="s">
        <v>140</v>
      </c>
      <c r="E62" s="158"/>
      <c r="F62" s="158"/>
      <c r="G62" s="158"/>
      <c r="H62" s="158"/>
      <c r="I62" s="159"/>
      <c r="J62" s="160">
        <f>J438</f>
        <v>0</v>
      </c>
      <c r="K62" s="161"/>
    </row>
    <row r="63" spans="2:47" s="8" customFormat="1" ht="19.899999999999999" customHeight="1">
      <c r="B63" s="155"/>
      <c r="C63" s="156"/>
      <c r="D63" s="157" t="s">
        <v>141</v>
      </c>
      <c r="E63" s="158"/>
      <c r="F63" s="158"/>
      <c r="G63" s="158"/>
      <c r="H63" s="158"/>
      <c r="I63" s="159"/>
      <c r="J63" s="160">
        <f>J445</f>
        <v>0</v>
      </c>
      <c r="K63" s="161"/>
    </row>
    <row r="64" spans="2:47" s="8" customFormat="1" ht="19.899999999999999" customHeight="1">
      <c r="B64" s="155"/>
      <c r="C64" s="156"/>
      <c r="D64" s="157" t="s">
        <v>142</v>
      </c>
      <c r="E64" s="158"/>
      <c r="F64" s="158"/>
      <c r="G64" s="158"/>
      <c r="H64" s="158"/>
      <c r="I64" s="159"/>
      <c r="J64" s="160">
        <f>J477</f>
        <v>0</v>
      </c>
      <c r="K64" s="161"/>
    </row>
    <row r="65" spans="2:12" s="8" customFormat="1" ht="19.899999999999999" customHeight="1">
      <c r="B65" s="155"/>
      <c r="C65" s="156"/>
      <c r="D65" s="157" t="s">
        <v>143</v>
      </c>
      <c r="E65" s="158"/>
      <c r="F65" s="158"/>
      <c r="G65" s="158"/>
      <c r="H65" s="158"/>
      <c r="I65" s="159"/>
      <c r="J65" s="160">
        <f>J514</f>
        <v>0</v>
      </c>
      <c r="K65" s="161"/>
    </row>
    <row r="66" spans="2:12" s="7" customFormat="1" ht="24.95" customHeight="1">
      <c r="B66" s="148"/>
      <c r="C66" s="149"/>
      <c r="D66" s="150" t="s">
        <v>144</v>
      </c>
      <c r="E66" s="151"/>
      <c r="F66" s="151"/>
      <c r="G66" s="151"/>
      <c r="H66" s="151"/>
      <c r="I66" s="152"/>
      <c r="J66" s="153">
        <f>J517</f>
        <v>0</v>
      </c>
      <c r="K66" s="154"/>
    </row>
    <row r="67" spans="2:12" s="8" customFormat="1" ht="19.899999999999999" customHeight="1">
      <c r="B67" s="155"/>
      <c r="C67" s="156"/>
      <c r="D67" s="157" t="s">
        <v>145</v>
      </c>
      <c r="E67" s="158"/>
      <c r="F67" s="158"/>
      <c r="G67" s="158"/>
      <c r="H67" s="158"/>
      <c r="I67" s="159"/>
      <c r="J67" s="160">
        <f>J518</f>
        <v>0</v>
      </c>
      <c r="K67" s="161"/>
    </row>
    <row r="68" spans="2:12" s="1" customFormat="1" ht="21.75" customHeight="1">
      <c r="B68" s="40"/>
      <c r="C68" s="41"/>
      <c r="D68" s="41"/>
      <c r="E68" s="41"/>
      <c r="F68" s="41"/>
      <c r="G68" s="41"/>
      <c r="H68" s="41"/>
      <c r="I68" s="117"/>
      <c r="J68" s="41"/>
      <c r="K68" s="44"/>
    </row>
    <row r="69" spans="2:12" s="1" customFormat="1" ht="6.95" customHeight="1">
      <c r="B69" s="55"/>
      <c r="C69" s="56"/>
      <c r="D69" s="56"/>
      <c r="E69" s="56"/>
      <c r="F69" s="56"/>
      <c r="G69" s="56"/>
      <c r="H69" s="56"/>
      <c r="I69" s="138"/>
      <c r="J69" s="56"/>
      <c r="K69" s="57"/>
    </row>
    <row r="73" spans="2:12" s="1" customFormat="1" ht="6.95" customHeight="1">
      <c r="B73" s="58"/>
      <c r="C73" s="59"/>
      <c r="D73" s="59"/>
      <c r="E73" s="59"/>
      <c r="F73" s="59"/>
      <c r="G73" s="59"/>
      <c r="H73" s="59"/>
      <c r="I73" s="141"/>
      <c r="J73" s="59"/>
      <c r="K73" s="59"/>
      <c r="L73" s="60"/>
    </row>
    <row r="74" spans="2:12" s="1" customFormat="1" ht="36.950000000000003" customHeight="1">
      <c r="B74" s="40"/>
      <c r="C74" s="61" t="s">
        <v>146</v>
      </c>
      <c r="D74" s="62"/>
      <c r="E74" s="62"/>
      <c r="F74" s="62"/>
      <c r="G74" s="62"/>
      <c r="H74" s="62"/>
      <c r="I74" s="162"/>
      <c r="J74" s="62"/>
      <c r="K74" s="62"/>
      <c r="L74" s="60"/>
    </row>
    <row r="75" spans="2:12" s="1" customFormat="1" ht="6.95" customHeight="1">
      <c r="B75" s="40"/>
      <c r="C75" s="62"/>
      <c r="D75" s="62"/>
      <c r="E75" s="62"/>
      <c r="F75" s="62"/>
      <c r="G75" s="62"/>
      <c r="H75" s="62"/>
      <c r="I75" s="162"/>
      <c r="J75" s="62"/>
      <c r="K75" s="62"/>
      <c r="L75" s="60"/>
    </row>
    <row r="76" spans="2:12" s="1" customFormat="1" ht="14.45" customHeight="1">
      <c r="B76" s="40"/>
      <c r="C76" s="64" t="s">
        <v>18</v>
      </c>
      <c r="D76" s="62"/>
      <c r="E76" s="62"/>
      <c r="F76" s="62"/>
      <c r="G76" s="62"/>
      <c r="H76" s="62"/>
      <c r="I76" s="162"/>
      <c r="J76" s="62"/>
      <c r="K76" s="62"/>
      <c r="L76" s="60"/>
    </row>
    <row r="77" spans="2:12" s="1" customFormat="1" ht="20.45" customHeight="1">
      <c r="B77" s="40"/>
      <c r="C77" s="62"/>
      <c r="D77" s="62"/>
      <c r="E77" s="381" t="str">
        <f>E7</f>
        <v>Desná, Loučná - Kouty nad Desnou, oprava kamenných stupňů</v>
      </c>
      <c r="F77" s="382"/>
      <c r="G77" s="382"/>
      <c r="H77" s="382"/>
      <c r="I77" s="162"/>
      <c r="J77" s="62"/>
      <c r="K77" s="62"/>
      <c r="L77" s="60"/>
    </row>
    <row r="78" spans="2:12" s="1" customFormat="1" ht="14.45" customHeight="1">
      <c r="B78" s="40"/>
      <c r="C78" s="64" t="s">
        <v>128</v>
      </c>
      <c r="D78" s="62"/>
      <c r="E78" s="62"/>
      <c r="F78" s="62"/>
      <c r="G78" s="62"/>
      <c r="H78" s="62"/>
      <c r="I78" s="162"/>
      <c r="J78" s="62"/>
      <c r="K78" s="62"/>
      <c r="L78" s="60"/>
    </row>
    <row r="79" spans="2:12" s="1" customFormat="1" ht="22.15" customHeight="1">
      <c r="B79" s="40"/>
      <c r="C79" s="62"/>
      <c r="D79" s="62"/>
      <c r="E79" s="349" t="str">
        <f>E9</f>
        <v>SO 04 - Stupeň č. 4 ř. km 30,858 (km 30,915)</v>
      </c>
      <c r="F79" s="383"/>
      <c r="G79" s="383"/>
      <c r="H79" s="383"/>
      <c r="I79" s="162"/>
      <c r="J79" s="62"/>
      <c r="K79" s="62"/>
      <c r="L79" s="60"/>
    </row>
    <row r="80" spans="2:12" s="1" customFormat="1" ht="6.95" customHeight="1">
      <c r="B80" s="40"/>
      <c r="C80" s="62"/>
      <c r="D80" s="62"/>
      <c r="E80" s="62"/>
      <c r="F80" s="62"/>
      <c r="G80" s="62"/>
      <c r="H80" s="62"/>
      <c r="I80" s="162"/>
      <c r="J80" s="62"/>
      <c r="K80" s="62"/>
      <c r="L80" s="60"/>
    </row>
    <row r="81" spans="2:65" s="1" customFormat="1" ht="18" customHeight="1">
      <c r="B81" s="40"/>
      <c r="C81" s="64" t="s">
        <v>23</v>
      </c>
      <c r="D81" s="62"/>
      <c r="E81" s="62"/>
      <c r="F81" s="163" t="str">
        <f>F12</f>
        <v>Kouty nad Desnou, Rejhotice</v>
      </c>
      <c r="G81" s="62"/>
      <c r="H81" s="62"/>
      <c r="I81" s="164" t="s">
        <v>25</v>
      </c>
      <c r="J81" s="72" t="str">
        <f>IF(J12="","",J12)</f>
        <v>25. 9. 2017</v>
      </c>
      <c r="K81" s="62"/>
      <c r="L81" s="60"/>
    </row>
    <row r="82" spans="2:65" s="1" customFormat="1" ht="6.95" customHeight="1">
      <c r="B82" s="40"/>
      <c r="C82" s="62"/>
      <c r="D82" s="62"/>
      <c r="E82" s="62"/>
      <c r="F82" s="62"/>
      <c r="G82" s="62"/>
      <c r="H82" s="62"/>
      <c r="I82" s="162"/>
      <c r="J82" s="62"/>
      <c r="K82" s="62"/>
      <c r="L82" s="60"/>
    </row>
    <row r="83" spans="2:65" s="1" customFormat="1" ht="15">
      <c r="B83" s="40"/>
      <c r="C83" s="64" t="s">
        <v>27</v>
      </c>
      <c r="D83" s="62"/>
      <c r="E83" s="62"/>
      <c r="F83" s="163" t="str">
        <f>E15</f>
        <v xml:space="preserve"> </v>
      </c>
      <c r="G83" s="62"/>
      <c r="H83" s="62"/>
      <c r="I83" s="164" t="s">
        <v>33</v>
      </c>
      <c r="J83" s="163" t="str">
        <f>E21</f>
        <v>AGPOL s.r.o., Jungmannova 153/12, 77900 Olomouc</v>
      </c>
      <c r="K83" s="62"/>
      <c r="L83" s="60"/>
    </row>
    <row r="84" spans="2:65" s="1" customFormat="1" ht="14.45" customHeight="1">
      <c r="B84" s="40"/>
      <c r="C84" s="64" t="s">
        <v>31</v>
      </c>
      <c r="D84" s="62"/>
      <c r="E84" s="62"/>
      <c r="F84" s="163" t="str">
        <f>IF(E18="","",E18)</f>
        <v/>
      </c>
      <c r="G84" s="62"/>
      <c r="H84" s="62"/>
      <c r="I84" s="162"/>
      <c r="J84" s="62"/>
      <c r="K84" s="62"/>
      <c r="L84" s="60"/>
    </row>
    <row r="85" spans="2:65" s="1" customFormat="1" ht="10.35" customHeight="1">
      <c r="B85" s="40"/>
      <c r="C85" s="62"/>
      <c r="D85" s="62"/>
      <c r="E85" s="62"/>
      <c r="F85" s="62"/>
      <c r="G85" s="62"/>
      <c r="H85" s="62"/>
      <c r="I85" s="162"/>
      <c r="J85" s="62"/>
      <c r="K85" s="62"/>
      <c r="L85" s="60"/>
    </row>
    <row r="86" spans="2:65" s="9" customFormat="1" ht="29.25" customHeight="1">
      <c r="B86" s="165"/>
      <c r="C86" s="166" t="s">
        <v>147</v>
      </c>
      <c r="D86" s="167" t="s">
        <v>57</v>
      </c>
      <c r="E86" s="167" t="s">
        <v>53</v>
      </c>
      <c r="F86" s="167" t="s">
        <v>148</v>
      </c>
      <c r="G86" s="167" t="s">
        <v>149</v>
      </c>
      <c r="H86" s="167" t="s">
        <v>150</v>
      </c>
      <c r="I86" s="168" t="s">
        <v>151</v>
      </c>
      <c r="J86" s="167" t="s">
        <v>132</v>
      </c>
      <c r="K86" s="169" t="s">
        <v>152</v>
      </c>
      <c r="L86" s="170"/>
      <c r="M86" s="80" t="s">
        <v>153</v>
      </c>
      <c r="N86" s="81" t="s">
        <v>42</v>
      </c>
      <c r="O86" s="81" t="s">
        <v>154</v>
      </c>
      <c r="P86" s="81" t="s">
        <v>155</v>
      </c>
      <c r="Q86" s="81" t="s">
        <v>156</v>
      </c>
      <c r="R86" s="81" t="s">
        <v>157</v>
      </c>
      <c r="S86" s="81" t="s">
        <v>158</v>
      </c>
      <c r="T86" s="82" t="s">
        <v>159</v>
      </c>
    </row>
    <row r="87" spans="2:65" s="1" customFormat="1" ht="29.25" customHeight="1">
      <c r="B87" s="40"/>
      <c r="C87" s="86" t="s">
        <v>133</v>
      </c>
      <c r="D87" s="62"/>
      <c r="E87" s="62"/>
      <c r="F87" s="62"/>
      <c r="G87" s="62"/>
      <c r="H87" s="62"/>
      <c r="I87" s="162"/>
      <c r="J87" s="171">
        <f>BK87</f>
        <v>0</v>
      </c>
      <c r="K87" s="62"/>
      <c r="L87" s="60"/>
      <c r="M87" s="83"/>
      <c r="N87" s="84"/>
      <c r="O87" s="84"/>
      <c r="P87" s="172">
        <f>P88+P517</f>
        <v>0</v>
      </c>
      <c r="Q87" s="84"/>
      <c r="R87" s="172">
        <f>R88+R517</f>
        <v>588.84487487999991</v>
      </c>
      <c r="S87" s="84"/>
      <c r="T87" s="173">
        <f>T88+T517</f>
        <v>371.92350000000005</v>
      </c>
      <c r="AT87" s="23" t="s">
        <v>71</v>
      </c>
      <c r="AU87" s="23" t="s">
        <v>134</v>
      </c>
      <c r="BK87" s="174">
        <f>BK88+BK517</f>
        <v>0</v>
      </c>
    </row>
    <row r="88" spans="2:65" s="10" customFormat="1" ht="37.35" customHeight="1">
      <c r="B88" s="175"/>
      <c r="C88" s="176"/>
      <c r="D88" s="177" t="s">
        <v>71</v>
      </c>
      <c r="E88" s="178" t="s">
        <v>160</v>
      </c>
      <c r="F88" s="178" t="s">
        <v>161</v>
      </c>
      <c r="G88" s="176"/>
      <c r="H88" s="176"/>
      <c r="I88" s="179"/>
      <c r="J88" s="180">
        <f>BK88</f>
        <v>0</v>
      </c>
      <c r="K88" s="176"/>
      <c r="L88" s="181"/>
      <c r="M88" s="182"/>
      <c r="N88" s="183"/>
      <c r="O88" s="183"/>
      <c r="P88" s="184">
        <f>P89+P311+P339+P391+P438+P445+P477+P514</f>
        <v>0</v>
      </c>
      <c r="Q88" s="183"/>
      <c r="R88" s="184">
        <f>R89+R311+R339+R391+R438+R445+R477+R514</f>
        <v>588.50143487999992</v>
      </c>
      <c r="S88" s="183"/>
      <c r="T88" s="185">
        <f>T89+T311+T339+T391+T438+T445+T477+T514</f>
        <v>371.20800000000003</v>
      </c>
      <c r="AR88" s="186" t="s">
        <v>80</v>
      </c>
      <c r="AT88" s="187" t="s">
        <v>71</v>
      </c>
      <c r="AU88" s="187" t="s">
        <v>72</v>
      </c>
      <c r="AY88" s="186" t="s">
        <v>162</v>
      </c>
      <c r="BK88" s="188">
        <f>BK89+BK311+BK339+BK391+BK438+BK445+BK477+BK514</f>
        <v>0</v>
      </c>
    </row>
    <row r="89" spans="2:65" s="10" customFormat="1" ht="19.899999999999999" customHeight="1">
      <c r="B89" s="175"/>
      <c r="C89" s="176"/>
      <c r="D89" s="189" t="s">
        <v>71</v>
      </c>
      <c r="E89" s="190" t="s">
        <v>80</v>
      </c>
      <c r="F89" s="190" t="s">
        <v>163</v>
      </c>
      <c r="G89" s="176"/>
      <c r="H89" s="176"/>
      <c r="I89" s="179"/>
      <c r="J89" s="191">
        <f>BK89</f>
        <v>0</v>
      </c>
      <c r="K89" s="176"/>
      <c r="L89" s="181"/>
      <c r="M89" s="182"/>
      <c r="N89" s="183"/>
      <c r="O89" s="183"/>
      <c r="P89" s="184">
        <f>SUM(P90:P310)</f>
        <v>0</v>
      </c>
      <c r="Q89" s="183"/>
      <c r="R89" s="184">
        <f>SUM(R90:R310)</f>
        <v>21.323071000000002</v>
      </c>
      <c r="S89" s="183"/>
      <c r="T89" s="185">
        <f>SUM(T90:T310)</f>
        <v>0</v>
      </c>
      <c r="AR89" s="186" t="s">
        <v>80</v>
      </c>
      <c r="AT89" s="187" t="s">
        <v>71</v>
      </c>
      <c r="AU89" s="187" t="s">
        <v>80</v>
      </c>
      <c r="AY89" s="186" t="s">
        <v>162</v>
      </c>
      <c r="BK89" s="188">
        <f>SUM(BK90:BK310)</f>
        <v>0</v>
      </c>
    </row>
    <row r="90" spans="2:65" s="1" customFormat="1" ht="28.9" customHeight="1">
      <c r="B90" s="40"/>
      <c r="C90" s="192" t="s">
        <v>80</v>
      </c>
      <c r="D90" s="192" t="s">
        <v>164</v>
      </c>
      <c r="E90" s="193" t="s">
        <v>165</v>
      </c>
      <c r="F90" s="194" t="s">
        <v>166</v>
      </c>
      <c r="G90" s="195" t="s">
        <v>167</v>
      </c>
      <c r="H90" s="196">
        <v>17</v>
      </c>
      <c r="I90" s="197"/>
      <c r="J90" s="198">
        <f>ROUND(I90*H90,2)</f>
        <v>0</v>
      </c>
      <c r="K90" s="194" t="s">
        <v>168</v>
      </c>
      <c r="L90" s="60"/>
      <c r="M90" s="199" t="s">
        <v>21</v>
      </c>
      <c r="N90" s="200" t="s">
        <v>43</v>
      </c>
      <c r="O90" s="41"/>
      <c r="P90" s="201">
        <f>O90*H90</f>
        <v>0</v>
      </c>
      <c r="Q90" s="201">
        <v>0</v>
      </c>
      <c r="R90" s="201">
        <f>Q90*H90</f>
        <v>0</v>
      </c>
      <c r="S90" s="201">
        <v>0</v>
      </c>
      <c r="T90" s="202">
        <f>S90*H90</f>
        <v>0</v>
      </c>
      <c r="AR90" s="23" t="s">
        <v>169</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169</v>
      </c>
      <c r="BM90" s="23" t="s">
        <v>890</v>
      </c>
    </row>
    <row r="91" spans="2:65" s="1" customFormat="1" ht="378">
      <c r="B91" s="40"/>
      <c r="C91" s="62"/>
      <c r="D91" s="204" t="s">
        <v>171</v>
      </c>
      <c r="E91" s="62"/>
      <c r="F91" s="205" t="s">
        <v>172</v>
      </c>
      <c r="G91" s="62"/>
      <c r="H91" s="62"/>
      <c r="I91" s="162"/>
      <c r="J91" s="62"/>
      <c r="K91" s="62"/>
      <c r="L91" s="60"/>
      <c r="M91" s="206"/>
      <c r="N91" s="41"/>
      <c r="O91" s="41"/>
      <c r="P91" s="41"/>
      <c r="Q91" s="41"/>
      <c r="R91" s="41"/>
      <c r="S91" s="41"/>
      <c r="T91" s="77"/>
      <c r="AT91" s="23" t="s">
        <v>171</v>
      </c>
      <c r="AU91" s="23" t="s">
        <v>82</v>
      </c>
    </row>
    <row r="92" spans="2:65" s="11" customFormat="1">
      <c r="B92" s="207"/>
      <c r="C92" s="208"/>
      <c r="D92" s="204" t="s">
        <v>173</v>
      </c>
      <c r="E92" s="209" t="s">
        <v>21</v>
      </c>
      <c r="F92" s="210" t="s">
        <v>891</v>
      </c>
      <c r="G92" s="208"/>
      <c r="H92" s="211" t="s">
        <v>21</v>
      </c>
      <c r="I92" s="212"/>
      <c r="J92" s="208"/>
      <c r="K92" s="208"/>
      <c r="L92" s="213"/>
      <c r="M92" s="214"/>
      <c r="N92" s="215"/>
      <c r="O92" s="215"/>
      <c r="P92" s="215"/>
      <c r="Q92" s="215"/>
      <c r="R92" s="215"/>
      <c r="S92" s="215"/>
      <c r="T92" s="216"/>
      <c r="AT92" s="217" t="s">
        <v>173</v>
      </c>
      <c r="AU92" s="217" t="s">
        <v>82</v>
      </c>
      <c r="AV92" s="11" t="s">
        <v>80</v>
      </c>
      <c r="AW92" s="11" t="s">
        <v>36</v>
      </c>
      <c r="AX92" s="11" t="s">
        <v>72</v>
      </c>
      <c r="AY92" s="217" t="s">
        <v>162</v>
      </c>
    </row>
    <row r="93" spans="2:65" s="11" customFormat="1">
      <c r="B93" s="207"/>
      <c r="C93" s="208"/>
      <c r="D93" s="204" t="s">
        <v>173</v>
      </c>
      <c r="E93" s="209" t="s">
        <v>21</v>
      </c>
      <c r="F93" s="210" t="s">
        <v>175</v>
      </c>
      <c r="G93" s="208"/>
      <c r="H93" s="211" t="s">
        <v>21</v>
      </c>
      <c r="I93" s="212"/>
      <c r="J93" s="208"/>
      <c r="K93" s="208"/>
      <c r="L93" s="213"/>
      <c r="M93" s="214"/>
      <c r="N93" s="215"/>
      <c r="O93" s="215"/>
      <c r="P93" s="215"/>
      <c r="Q93" s="215"/>
      <c r="R93" s="215"/>
      <c r="S93" s="215"/>
      <c r="T93" s="216"/>
      <c r="AT93" s="217" t="s">
        <v>173</v>
      </c>
      <c r="AU93" s="217" t="s">
        <v>82</v>
      </c>
      <c r="AV93" s="11" t="s">
        <v>80</v>
      </c>
      <c r="AW93" s="11" t="s">
        <v>36</v>
      </c>
      <c r="AX93" s="11" t="s">
        <v>72</v>
      </c>
      <c r="AY93" s="217" t="s">
        <v>162</v>
      </c>
    </row>
    <row r="94" spans="2:65" s="12" customFormat="1">
      <c r="B94" s="218"/>
      <c r="C94" s="219"/>
      <c r="D94" s="204" t="s">
        <v>173</v>
      </c>
      <c r="E94" s="220" t="s">
        <v>21</v>
      </c>
      <c r="F94" s="221" t="s">
        <v>275</v>
      </c>
      <c r="G94" s="219"/>
      <c r="H94" s="222">
        <v>17</v>
      </c>
      <c r="I94" s="223"/>
      <c r="J94" s="219"/>
      <c r="K94" s="219"/>
      <c r="L94" s="224"/>
      <c r="M94" s="225"/>
      <c r="N94" s="226"/>
      <c r="O94" s="226"/>
      <c r="P94" s="226"/>
      <c r="Q94" s="226"/>
      <c r="R94" s="226"/>
      <c r="S94" s="226"/>
      <c r="T94" s="227"/>
      <c r="AT94" s="228" t="s">
        <v>173</v>
      </c>
      <c r="AU94" s="228" t="s">
        <v>82</v>
      </c>
      <c r="AV94" s="12" t="s">
        <v>82</v>
      </c>
      <c r="AW94" s="12" t="s">
        <v>36</v>
      </c>
      <c r="AX94" s="12" t="s">
        <v>72</v>
      </c>
      <c r="AY94" s="228" t="s">
        <v>162</v>
      </c>
    </row>
    <row r="95" spans="2:65" s="13" customFormat="1">
      <c r="B95" s="229"/>
      <c r="C95" s="230"/>
      <c r="D95" s="231" t="s">
        <v>173</v>
      </c>
      <c r="E95" s="232" t="s">
        <v>21</v>
      </c>
      <c r="F95" s="233" t="s">
        <v>177</v>
      </c>
      <c r="G95" s="230"/>
      <c r="H95" s="234">
        <v>17</v>
      </c>
      <c r="I95" s="235"/>
      <c r="J95" s="230"/>
      <c r="K95" s="230"/>
      <c r="L95" s="236"/>
      <c r="M95" s="237"/>
      <c r="N95" s="238"/>
      <c r="O95" s="238"/>
      <c r="P95" s="238"/>
      <c r="Q95" s="238"/>
      <c r="R95" s="238"/>
      <c r="S95" s="238"/>
      <c r="T95" s="239"/>
      <c r="AT95" s="240" t="s">
        <v>173</v>
      </c>
      <c r="AU95" s="240" t="s">
        <v>82</v>
      </c>
      <c r="AV95" s="13" t="s">
        <v>169</v>
      </c>
      <c r="AW95" s="13" t="s">
        <v>36</v>
      </c>
      <c r="AX95" s="13" t="s">
        <v>80</v>
      </c>
      <c r="AY95" s="240" t="s">
        <v>162</v>
      </c>
    </row>
    <row r="96" spans="2:65" s="1" customFormat="1" ht="40.15" customHeight="1">
      <c r="B96" s="40"/>
      <c r="C96" s="192" t="s">
        <v>82</v>
      </c>
      <c r="D96" s="192" t="s">
        <v>164</v>
      </c>
      <c r="E96" s="193" t="s">
        <v>178</v>
      </c>
      <c r="F96" s="194" t="s">
        <v>179</v>
      </c>
      <c r="G96" s="195" t="s">
        <v>167</v>
      </c>
      <c r="H96" s="196">
        <v>17</v>
      </c>
      <c r="I96" s="197"/>
      <c r="J96" s="198">
        <f>ROUND(I96*H96,2)</f>
        <v>0</v>
      </c>
      <c r="K96" s="194" t="s">
        <v>168</v>
      </c>
      <c r="L96" s="60"/>
      <c r="M96" s="199" t="s">
        <v>21</v>
      </c>
      <c r="N96" s="200" t="s">
        <v>43</v>
      </c>
      <c r="O96" s="41"/>
      <c r="P96" s="201">
        <f>O96*H96</f>
        <v>0</v>
      </c>
      <c r="Q96" s="201">
        <v>0.4</v>
      </c>
      <c r="R96" s="201">
        <f>Q96*H96</f>
        <v>6.8000000000000007</v>
      </c>
      <c r="S96" s="201">
        <v>0</v>
      </c>
      <c r="T96" s="202">
        <f>S96*H96</f>
        <v>0</v>
      </c>
      <c r="AR96" s="23" t="s">
        <v>169</v>
      </c>
      <c r="AT96" s="23" t="s">
        <v>164</v>
      </c>
      <c r="AU96" s="23" t="s">
        <v>82</v>
      </c>
      <c r="AY96" s="23" t="s">
        <v>162</v>
      </c>
      <c r="BE96" s="203">
        <f>IF(N96="základní",J96,0)</f>
        <v>0</v>
      </c>
      <c r="BF96" s="203">
        <f>IF(N96="snížená",J96,0)</f>
        <v>0</v>
      </c>
      <c r="BG96" s="203">
        <f>IF(N96="zákl. přenesená",J96,0)</f>
        <v>0</v>
      </c>
      <c r="BH96" s="203">
        <f>IF(N96="sníž. přenesená",J96,0)</f>
        <v>0</v>
      </c>
      <c r="BI96" s="203">
        <f>IF(N96="nulová",J96,0)</f>
        <v>0</v>
      </c>
      <c r="BJ96" s="23" t="s">
        <v>80</v>
      </c>
      <c r="BK96" s="203">
        <f>ROUND(I96*H96,2)</f>
        <v>0</v>
      </c>
      <c r="BL96" s="23" t="s">
        <v>169</v>
      </c>
      <c r="BM96" s="23" t="s">
        <v>892</v>
      </c>
    </row>
    <row r="97" spans="2:65" s="1" customFormat="1" ht="135">
      <c r="B97" s="40"/>
      <c r="C97" s="62"/>
      <c r="D97" s="204" t="s">
        <v>171</v>
      </c>
      <c r="E97" s="62"/>
      <c r="F97" s="205" t="s">
        <v>181</v>
      </c>
      <c r="G97" s="62"/>
      <c r="H97" s="62"/>
      <c r="I97" s="162"/>
      <c r="J97" s="62"/>
      <c r="K97" s="62"/>
      <c r="L97" s="60"/>
      <c r="M97" s="206"/>
      <c r="N97" s="41"/>
      <c r="O97" s="41"/>
      <c r="P97" s="41"/>
      <c r="Q97" s="41"/>
      <c r="R97" s="41"/>
      <c r="S97" s="41"/>
      <c r="T97" s="77"/>
      <c r="AT97" s="23" t="s">
        <v>171</v>
      </c>
      <c r="AU97" s="23" t="s">
        <v>82</v>
      </c>
    </row>
    <row r="98" spans="2:65" s="11" customFormat="1">
      <c r="B98" s="207"/>
      <c r="C98" s="208"/>
      <c r="D98" s="204" t="s">
        <v>173</v>
      </c>
      <c r="E98" s="209" t="s">
        <v>21</v>
      </c>
      <c r="F98" s="210" t="s">
        <v>891</v>
      </c>
      <c r="G98" s="208"/>
      <c r="H98" s="211" t="s">
        <v>21</v>
      </c>
      <c r="I98" s="212"/>
      <c r="J98" s="208"/>
      <c r="K98" s="208"/>
      <c r="L98" s="213"/>
      <c r="M98" s="214"/>
      <c r="N98" s="215"/>
      <c r="O98" s="215"/>
      <c r="P98" s="215"/>
      <c r="Q98" s="215"/>
      <c r="R98" s="215"/>
      <c r="S98" s="215"/>
      <c r="T98" s="216"/>
      <c r="AT98" s="217" t="s">
        <v>173</v>
      </c>
      <c r="AU98" s="217" t="s">
        <v>82</v>
      </c>
      <c r="AV98" s="11" t="s">
        <v>80</v>
      </c>
      <c r="AW98" s="11" t="s">
        <v>36</v>
      </c>
      <c r="AX98" s="11" t="s">
        <v>72</v>
      </c>
      <c r="AY98" s="217" t="s">
        <v>162</v>
      </c>
    </row>
    <row r="99" spans="2:65" s="11" customFormat="1">
      <c r="B99" s="207"/>
      <c r="C99" s="208"/>
      <c r="D99" s="204" t="s">
        <v>173</v>
      </c>
      <c r="E99" s="209" t="s">
        <v>21</v>
      </c>
      <c r="F99" s="210" t="s">
        <v>182</v>
      </c>
      <c r="G99" s="208"/>
      <c r="H99" s="211" t="s">
        <v>21</v>
      </c>
      <c r="I99" s="212"/>
      <c r="J99" s="208"/>
      <c r="K99" s="208"/>
      <c r="L99" s="213"/>
      <c r="M99" s="214"/>
      <c r="N99" s="215"/>
      <c r="O99" s="215"/>
      <c r="P99" s="215"/>
      <c r="Q99" s="215"/>
      <c r="R99" s="215"/>
      <c r="S99" s="215"/>
      <c r="T99" s="216"/>
      <c r="AT99" s="217" t="s">
        <v>173</v>
      </c>
      <c r="AU99" s="217" t="s">
        <v>82</v>
      </c>
      <c r="AV99" s="11" t="s">
        <v>80</v>
      </c>
      <c r="AW99" s="11" t="s">
        <v>36</v>
      </c>
      <c r="AX99" s="11" t="s">
        <v>72</v>
      </c>
      <c r="AY99" s="217" t="s">
        <v>162</v>
      </c>
    </row>
    <row r="100" spans="2:65" s="12" customFormat="1">
      <c r="B100" s="218"/>
      <c r="C100" s="219"/>
      <c r="D100" s="204" t="s">
        <v>173</v>
      </c>
      <c r="E100" s="220" t="s">
        <v>21</v>
      </c>
      <c r="F100" s="221" t="s">
        <v>275</v>
      </c>
      <c r="G100" s="219"/>
      <c r="H100" s="222">
        <v>17</v>
      </c>
      <c r="I100" s="223"/>
      <c r="J100" s="219"/>
      <c r="K100" s="219"/>
      <c r="L100" s="224"/>
      <c r="M100" s="225"/>
      <c r="N100" s="226"/>
      <c r="O100" s="226"/>
      <c r="P100" s="226"/>
      <c r="Q100" s="226"/>
      <c r="R100" s="226"/>
      <c r="S100" s="226"/>
      <c r="T100" s="227"/>
      <c r="AT100" s="228" t="s">
        <v>173</v>
      </c>
      <c r="AU100" s="228" t="s">
        <v>82</v>
      </c>
      <c r="AV100" s="12" t="s">
        <v>82</v>
      </c>
      <c r="AW100" s="12" t="s">
        <v>36</v>
      </c>
      <c r="AX100" s="12" t="s">
        <v>72</v>
      </c>
      <c r="AY100" s="228" t="s">
        <v>162</v>
      </c>
    </row>
    <row r="101" spans="2:65" s="13" customFormat="1">
      <c r="B101" s="229"/>
      <c r="C101" s="230"/>
      <c r="D101" s="231" t="s">
        <v>173</v>
      </c>
      <c r="E101" s="232" t="s">
        <v>21</v>
      </c>
      <c r="F101" s="233" t="s">
        <v>177</v>
      </c>
      <c r="G101" s="230"/>
      <c r="H101" s="234">
        <v>17</v>
      </c>
      <c r="I101" s="235"/>
      <c r="J101" s="230"/>
      <c r="K101" s="230"/>
      <c r="L101" s="236"/>
      <c r="M101" s="237"/>
      <c r="N101" s="238"/>
      <c r="O101" s="238"/>
      <c r="P101" s="238"/>
      <c r="Q101" s="238"/>
      <c r="R101" s="238"/>
      <c r="S101" s="238"/>
      <c r="T101" s="239"/>
      <c r="AT101" s="240" t="s">
        <v>173</v>
      </c>
      <c r="AU101" s="240" t="s">
        <v>82</v>
      </c>
      <c r="AV101" s="13" t="s">
        <v>169</v>
      </c>
      <c r="AW101" s="13" t="s">
        <v>36</v>
      </c>
      <c r="AX101" s="13" t="s">
        <v>80</v>
      </c>
      <c r="AY101" s="240" t="s">
        <v>162</v>
      </c>
    </row>
    <row r="102" spans="2:65" s="1" customFormat="1" ht="40.15" customHeight="1">
      <c r="B102" s="40"/>
      <c r="C102" s="192" t="s">
        <v>183</v>
      </c>
      <c r="D102" s="192" t="s">
        <v>164</v>
      </c>
      <c r="E102" s="193" t="s">
        <v>184</v>
      </c>
      <c r="F102" s="194" t="s">
        <v>185</v>
      </c>
      <c r="G102" s="195" t="s">
        <v>167</v>
      </c>
      <c r="H102" s="196">
        <v>17</v>
      </c>
      <c r="I102" s="197"/>
      <c r="J102" s="198">
        <f>ROUND(I102*H102,2)</f>
        <v>0</v>
      </c>
      <c r="K102" s="194" t="s">
        <v>168</v>
      </c>
      <c r="L102" s="60"/>
      <c r="M102" s="199" t="s">
        <v>21</v>
      </c>
      <c r="N102" s="200" t="s">
        <v>43</v>
      </c>
      <c r="O102" s="41"/>
      <c r="P102" s="201">
        <f>O102*H102</f>
        <v>0</v>
      </c>
      <c r="Q102" s="201">
        <v>0</v>
      </c>
      <c r="R102" s="201">
        <f>Q102*H102</f>
        <v>0</v>
      </c>
      <c r="S102" s="201">
        <v>0</v>
      </c>
      <c r="T102" s="202">
        <f>S102*H102</f>
        <v>0</v>
      </c>
      <c r="AR102" s="23" t="s">
        <v>169</v>
      </c>
      <c r="AT102" s="23" t="s">
        <v>164</v>
      </c>
      <c r="AU102" s="23" t="s">
        <v>82</v>
      </c>
      <c r="AY102" s="23" t="s">
        <v>162</v>
      </c>
      <c r="BE102" s="203">
        <f>IF(N102="základní",J102,0)</f>
        <v>0</v>
      </c>
      <c r="BF102" s="203">
        <f>IF(N102="snížená",J102,0)</f>
        <v>0</v>
      </c>
      <c r="BG102" s="203">
        <f>IF(N102="zákl. přenesená",J102,0)</f>
        <v>0</v>
      </c>
      <c r="BH102" s="203">
        <f>IF(N102="sníž. přenesená",J102,0)</f>
        <v>0</v>
      </c>
      <c r="BI102" s="203">
        <f>IF(N102="nulová",J102,0)</f>
        <v>0</v>
      </c>
      <c r="BJ102" s="23" t="s">
        <v>80</v>
      </c>
      <c r="BK102" s="203">
        <f>ROUND(I102*H102,2)</f>
        <v>0</v>
      </c>
      <c r="BL102" s="23" t="s">
        <v>169</v>
      </c>
      <c r="BM102" s="23" t="s">
        <v>893</v>
      </c>
    </row>
    <row r="103" spans="2:65" s="1" customFormat="1" ht="135">
      <c r="B103" s="40"/>
      <c r="C103" s="62"/>
      <c r="D103" s="204" t="s">
        <v>171</v>
      </c>
      <c r="E103" s="62"/>
      <c r="F103" s="205" t="s">
        <v>187</v>
      </c>
      <c r="G103" s="62"/>
      <c r="H103" s="62"/>
      <c r="I103" s="162"/>
      <c r="J103" s="62"/>
      <c r="K103" s="62"/>
      <c r="L103" s="60"/>
      <c r="M103" s="206"/>
      <c r="N103" s="41"/>
      <c r="O103" s="41"/>
      <c r="P103" s="41"/>
      <c r="Q103" s="41"/>
      <c r="R103" s="41"/>
      <c r="S103" s="41"/>
      <c r="T103" s="77"/>
      <c r="AT103" s="23" t="s">
        <v>171</v>
      </c>
      <c r="AU103" s="23" t="s">
        <v>82</v>
      </c>
    </row>
    <row r="104" spans="2:65" s="11" customFormat="1">
      <c r="B104" s="207"/>
      <c r="C104" s="208"/>
      <c r="D104" s="204" t="s">
        <v>173</v>
      </c>
      <c r="E104" s="209" t="s">
        <v>21</v>
      </c>
      <c r="F104" s="210" t="s">
        <v>891</v>
      </c>
      <c r="G104" s="208"/>
      <c r="H104" s="211" t="s">
        <v>21</v>
      </c>
      <c r="I104" s="212"/>
      <c r="J104" s="208"/>
      <c r="K104" s="208"/>
      <c r="L104" s="213"/>
      <c r="M104" s="214"/>
      <c r="N104" s="215"/>
      <c r="O104" s="215"/>
      <c r="P104" s="215"/>
      <c r="Q104" s="215"/>
      <c r="R104" s="215"/>
      <c r="S104" s="215"/>
      <c r="T104" s="216"/>
      <c r="AT104" s="217" t="s">
        <v>173</v>
      </c>
      <c r="AU104" s="217" t="s">
        <v>82</v>
      </c>
      <c r="AV104" s="11" t="s">
        <v>80</v>
      </c>
      <c r="AW104" s="11" t="s">
        <v>36</v>
      </c>
      <c r="AX104" s="11" t="s">
        <v>72</v>
      </c>
      <c r="AY104" s="217" t="s">
        <v>162</v>
      </c>
    </row>
    <row r="105" spans="2:65" s="11" customFormat="1">
      <c r="B105" s="207"/>
      <c r="C105" s="208"/>
      <c r="D105" s="204" t="s">
        <v>173</v>
      </c>
      <c r="E105" s="209" t="s">
        <v>21</v>
      </c>
      <c r="F105" s="210" t="s">
        <v>188</v>
      </c>
      <c r="G105" s="208"/>
      <c r="H105" s="211" t="s">
        <v>21</v>
      </c>
      <c r="I105" s="212"/>
      <c r="J105" s="208"/>
      <c r="K105" s="208"/>
      <c r="L105" s="213"/>
      <c r="M105" s="214"/>
      <c r="N105" s="215"/>
      <c r="O105" s="215"/>
      <c r="P105" s="215"/>
      <c r="Q105" s="215"/>
      <c r="R105" s="215"/>
      <c r="S105" s="215"/>
      <c r="T105" s="216"/>
      <c r="AT105" s="217" t="s">
        <v>173</v>
      </c>
      <c r="AU105" s="217" t="s">
        <v>82</v>
      </c>
      <c r="AV105" s="11" t="s">
        <v>80</v>
      </c>
      <c r="AW105" s="11" t="s">
        <v>36</v>
      </c>
      <c r="AX105" s="11" t="s">
        <v>72</v>
      </c>
      <c r="AY105" s="217" t="s">
        <v>162</v>
      </c>
    </row>
    <row r="106" spans="2:65" s="12" customFormat="1">
      <c r="B106" s="218"/>
      <c r="C106" s="219"/>
      <c r="D106" s="204" t="s">
        <v>173</v>
      </c>
      <c r="E106" s="220" t="s">
        <v>21</v>
      </c>
      <c r="F106" s="221" t="s">
        <v>275</v>
      </c>
      <c r="G106" s="219"/>
      <c r="H106" s="222">
        <v>17</v>
      </c>
      <c r="I106" s="223"/>
      <c r="J106" s="219"/>
      <c r="K106" s="219"/>
      <c r="L106" s="224"/>
      <c r="M106" s="225"/>
      <c r="N106" s="226"/>
      <c r="O106" s="226"/>
      <c r="P106" s="226"/>
      <c r="Q106" s="226"/>
      <c r="R106" s="226"/>
      <c r="S106" s="226"/>
      <c r="T106" s="227"/>
      <c r="AT106" s="228" t="s">
        <v>173</v>
      </c>
      <c r="AU106" s="228" t="s">
        <v>82</v>
      </c>
      <c r="AV106" s="12" t="s">
        <v>82</v>
      </c>
      <c r="AW106" s="12" t="s">
        <v>36</v>
      </c>
      <c r="AX106" s="12" t="s">
        <v>72</v>
      </c>
      <c r="AY106" s="228" t="s">
        <v>162</v>
      </c>
    </row>
    <row r="107" spans="2:65" s="13" customFormat="1">
      <c r="B107" s="229"/>
      <c r="C107" s="230"/>
      <c r="D107" s="231" t="s">
        <v>173</v>
      </c>
      <c r="E107" s="232" t="s">
        <v>21</v>
      </c>
      <c r="F107" s="233" t="s">
        <v>177</v>
      </c>
      <c r="G107" s="230"/>
      <c r="H107" s="234">
        <v>17</v>
      </c>
      <c r="I107" s="235"/>
      <c r="J107" s="230"/>
      <c r="K107" s="230"/>
      <c r="L107" s="236"/>
      <c r="M107" s="237"/>
      <c r="N107" s="238"/>
      <c r="O107" s="238"/>
      <c r="P107" s="238"/>
      <c r="Q107" s="238"/>
      <c r="R107" s="238"/>
      <c r="S107" s="238"/>
      <c r="T107" s="239"/>
      <c r="AT107" s="240" t="s">
        <v>173</v>
      </c>
      <c r="AU107" s="240" t="s">
        <v>82</v>
      </c>
      <c r="AV107" s="13" t="s">
        <v>169</v>
      </c>
      <c r="AW107" s="13" t="s">
        <v>36</v>
      </c>
      <c r="AX107" s="13" t="s">
        <v>80</v>
      </c>
      <c r="AY107" s="240" t="s">
        <v>162</v>
      </c>
    </row>
    <row r="108" spans="2:65" s="1" customFormat="1" ht="28.9" customHeight="1">
      <c r="B108" s="40"/>
      <c r="C108" s="192" t="s">
        <v>169</v>
      </c>
      <c r="D108" s="192" t="s">
        <v>164</v>
      </c>
      <c r="E108" s="193" t="s">
        <v>189</v>
      </c>
      <c r="F108" s="194" t="s">
        <v>190</v>
      </c>
      <c r="G108" s="195" t="s">
        <v>191</v>
      </c>
      <c r="H108" s="196">
        <v>100</v>
      </c>
      <c r="I108" s="197"/>
      <c r="J108" s="198">
        <f>ROUND(I108*H108,2)</f>
        <v>0</v>
      </c>
      <c r="K108" s="194" t="s">
        <v>168</v>
      </c>
      <c r="L108" s="60"/>
      <c r="M108" s="199" t="s">
        <v>21</v>
      </c>
      <c r="N108" s="200" t="s">
        <v>43</v>
      </c>
      <c r="O108" s="41"/>
      <c r="P108" s="201">
        <f>O108*H108</f>
        <v>0</v>
      </c>
      <c r="Q108" s="201">
        <v>0</v>
      </c>
      <c r="R108" s="201">
        <f>Q108*H108</f>
        <v>0</v>
      </c>
      <c r="S108" s="201">
        <v>0</v>
      </c>
      <c r="T108" s="202">
        <f>S108*H108</f>
        <v>0</v>
      </c>
      <c r="AR108" s="23" t="s">
        <v>169</v>
      </c>
      <c r="AT108" s="23" t="s">
        <v>164</v>
      </c>
      <c r="AU108" s="23" t="s">
        <v>82</v>
      </c>
      <c r="AY108" s="23" t="s">
        <v>162</v>
      </c>
      <c r="BE108" s="203">
        <f>IF(N108="základní",J108,0)</f>
        <v>0</v>
      </c>
      <c r="BF108" s="203">
        <f>IF(N108="snížená",J108,0)</f>
        <v>0</v>
      </c>
      <c r="BG108" s="203">
        <f>IF(N108="zákl. přenesená",J108,0)</f>
        <v>0</v>
      </c>
      <c r="BH108" s="203">
        <f>IF(N108="sníž. přenesená",J108,0)</f>
        <v>0</v>
      </c>
      <c r="BI108" s="203">
        <f>IF(N108="nulová",J108,0)</f>
        <v>0</v>
      </c>
      <c r="BJ108" s="23" t="s">
        <v>80</v>
      </c>
      <c r="BK108" s="203">
        <f>ROUND(I108*H108,2)</f>
        <v>0</v>
      </c>
      <c r="BL108" s="23" t="s">
        <v>169</v>
      </c>
      <c r="BM108" s="23" t="s">
        <v>894</v>
      </c>
    </row>
    <row r="109" spans="2:65" s="1" customFormat="1" ht="283.5">
      <c r="B109" s="40"/>
      <c r="C109" s="62"/>
      <c r="D109" s="204" t="s">
        <v>171</v>
      </c>
      <c r="E109" s="62"/>
      <c r="F109" s="205" t="s">
        <v>193</v>
      </c>
      <c r="G109" s="62"/>
      <c r="H109" s="62"/>
      <c r="I109" s="162"/>
      <c r="J109" s="62"/>
      <c r="K109" s="62"/>
      <c r="L109" s="60"/>
      <c r="M109" s="206"/>
      <c r="N109" s="41"/>
      <c r="O109" s="41"/>
      <c r="P109" s="41"/>
      <c r="Q109" s="41"/>
      <c r="R109" s="41"/>
      <c r="S109" s="41"/>
      <c r="T109" s="77"/>
      <c r="AT109" s="23" t="s">
        <v>171</v>
      </c>
      <c r="AU109" s="23" t="s">
        <v>82</v>
      </c>
    </row>
    <row r="110" spans="2:65" s="11" customFormat="1">
      <c r="B110" s="207"/>
      <c r="C110" s="208"/>
      <c r="D110" s="204" t="s">
        <v>173</v>
      </c>
      <c r="E110" s="209" t="s">
        <v>21</v>
      </c>
      <c r="F110" s="210" t="s">
        <v>891</v>
      </c>
      <c r="G110" s="208"/>
      <c r="H110" s="211" t="s">
        <v>21</v>
      </c>
      <c r="I110" s="212"/>
      <c r="J110" s="208"/>
      <c r="K110" s="208"/>
      <c r="L110" s="213"/>
      <c r="M110" s="214"/>
      <c r="N110" s="215"/>
      <c r="O110" s="215"/>
      <c r="P110" s="215"/>
      <c r="Q110" s="215"/>
      <c r="R110" s="215"/>
      <c r="S110" s="215"/>
      <c r="T110" s="216"/>
      <c r="AT110" s="217" t="s">
        <v>173</v>
      </c>
      <c r="AU110" s="217" t="s">
        <v>82</v>
      </c>
      <c r="AV110" s="11" t="s">
        <v>80</v>
      </c>
      <c r="AW110" s="11" t="s">
        <v>36</v>
      </c>
      <c r="AX110" s="11" t="s">
        <v>72</v>
      </c>
      <c r="AY110" s="217" t="s">
        <v>162</v>
      </c>
    </row>
    <row r="111" spans="2:65" s="11" customFormat="1">
      <c r="B111" s="207"/>
      <c r="C111" s="208"/>
      <c r="D111" s="204" t="s">
        <v>173</v>
      </c>
      <c r="E111" s="209" t="s">
        <v>21</v>
      </c>
      <c r="F111" s="210" t="s">
        <v>194</v>
      </c>
      <c r="G111" s="208"/>
      <c r="H111" s="211" t="s">
        <v>21</v>
      </c>
      <c r="I111" s="212"/>
      <c r="J111" s="208"/>
      <c r="K111" s="208"/>
      <c r="L111" s="213"/>
      <c r="M111" s="214"/>
      <c r="N111" s="215"/>
      <c r="O111" s="215"/>
      <c r="P111" s="215"/>
      <c r="Q111" s="215"/>
      <c r="R111" s="215"/>
      <c r="S111" s="215"/>
      <c r="T111" s="216"/>
      <c r="AT111" s="217" t="s">
        <v>173</v>
      </c>
      <c r="AU111" s="217" t="s">
        <v>82</v>
      </c>
      <c r="AV111" s="11" t="s">
        <v>80</v>
      </c>
      <c r="AW111" s="11" t="s">
        <v>36</v>
      </c>
      <c r="AX111" s="11" t="s">
        <v>72</v>
      </c>
      <c r="AY111" s="217" t="s">
        <v>162</v>
      </c>
    </row>
    <row r="112" spans="2:65" s="12" customFormat="1">
      <c r="B112" s="218"/>
      <c r="C112" s="219"/>
      <c r="D112" s="204" t="s">
        <v>173</v>
      </c>
      <c r="E112" s="220" t="s">
        <v>21</v>
      </c>
      <c r="F112" s="221" t="s">
        <v>195</v>
      </c>
      <c r="G112" s="219"/>
      <c r="H112" s="222">
        <v>100</v>
      </c>
      <c r="I112" s="223"/>
      <c r="J112" s="219"/>
      <c r="K112" s="219"/>
      <c r="L112" s="224"/>
      <c r="M112" s="225"/>
      <c r="N112" s="226"/>
      <c r="O112" s="226"/>
      <c r="P112" s="226"/>
      <c r="Q112" s="226"/>
      <c r="R112" s="226"/>
      <c r="S112" s="226"/>
      <c r="T112" s="227"/>
      <c r="AT112" s="228" t="s">
        <v>173</v>
      </c>
      <c r="AU112" s="228" t="s">
        <v>82</v>
      </c>
      <c r="AV112" s="12" t="s">
        <v>82</v>
      </c>
      <c r="AW112" s="12" t="s">
        <v>36</v>
      </c>
      <c r="AX112" s="12" t="s">
        <v>72</v>
      </c>
      <c r="AY112" s="228" t="s">
        <v>162</v>
      </c>
    </row>
    <row r="113" spans="2:65" s="13" customFormat="1">
      <c r="B113" s="229"/>
      <c r="C113" s="230"/>
      <c r="D113" s="231" t="s">
        <v>173</v>
      </c>
      <c r="E113" s="232" t="s">
        <v>21</v>
      </c>
      <c r="F113" s="233" t="s">
        <v>177</v>
      </c>
      <c r="G113" s="230"/>
      <c r="H113" s="234">
        <v>100</v>
      </c>
      <c r="I113" s="235"/>
      <c r="J113" s="230"/>
      <c r="K113" s="230"/>
      <c r="L113" s="236"/>
      <c r="M113" s="237"/>
      <c r="N113" s="238"/>
      <c r="O113" s="238"/>
      <c r="P113" s="238"/>
      <c r="Q113" s="238"/>
      <c r="R113" s="238"/>
      <c r="S113" s="238"/>
      <c r="T113" s="239"/>
      <c r="AT113" s="240" t="s">
        <v>173</v>
      </c>
      <c r="AU113" s="240" t="s">
        <v>82</v>
      </c>
      <c r="AV113" s="13" t="s">
        <v>169</v>
      </c>
      <c r="AW113" s="13" t="s">
        <v>36</v>
      </c>
      <c r="AX113" s="13" t="s">
        <v>80</v>
      </c>
      <c r="AY113" s="240" t="s">
        <v>162</v>
      </c>
    </row>
    <row r="114" spans="2:65" s="1" customFormat="1" ht="28.9" customHeight="1">
      <c r="B114" s="40"/>
      <c r="C114" s="192" t="s">
        <v>196</v>
      </c>
      <c r="D114" s="192" t="s">
        <v>164</v>
      </c>
      <c r="E114" s="193" t="s">
        <v>197</v>
      </c>
      <c r="F114" s="194" t="s">
        <v>198</v>
      </c>
      <c r="G114" s="195" t="s">
        <v>199</v>
      </c>
      <c r="H114" s="196">
        <v>20</v>
      </c>
      <c r="I114" s="197"/>
      <c r="J114" s="198">
        <f>ROUND(I114*H114,2)</f>
        <v>0</v>
      </c>
      <c r="K114" s="194" t="s">
        <v>168</v>
      </c>
      <c r="L114" s="60"/>
      <c r="M114" s="199" t="s">
        <v>21</v>
      </c>
      <c r="N114" s="200" t="s">
        <v>43</v>
      </c>
      <c r="O114" s="41"/>
      <c r="P114" s="201">
        <f>O114*H114</f>
        <v>0</v>
      </c>
      <c r="Q114" s="201">
        <v>0</v>
      </c>
      <c r="R114" s="201">
        <f>Q114*H114</f>
        <v>0</v>
      </c>
      <c r="S114" s="201">
        <v>0</v>
      </c>
      <c r="T114" s="202">
        <f>S114*H114</f>
        <v>0</v>
      </c>
      <c r="AR114" s="23" t="s">
        <v>169</v>
      </c>
      <c r="AT114" s="23" t="s">
        <v>164</v>
      </c>
      <c r="AU114" s="23" t="s">
        <v>82</v>
      </c>
      <c r="AY114" s="23" t="s">
        <v>162</v>
      </c>
      <c r="BE114" s="203">
        <f>IF(N114="základní",J114,0)</f>
        <v>0</v>
      </c>
      <c r="BF114" s="203">
        <f>IF(N114="snížená",J114,0)</f>
        <v>0</v>
      </c>
      <c r="BG114" s="203">
        <f>IF(N114="zákl. přenesená",J114,0)</f>
        <v>0</v>
      </c>
      <c r="BH114" s="203">
        <f>IF(N114="sníž. přenesená",J114,0)</f>
        <v>0</v>
      </c>
      <c r="BI114" s="203">
        <f>IF(N114="nulová",J114,0)</f>
        <v>0</v>
      </c>
      <c r="BJ114" s="23" t="s">
        <v>80</v>
      </c>
      <c r="BK114" s="203">
        <f>ROUND(I114*H114,2)</f>
        <v>0</v>
      </c>
      <c r="BL114" s="23" t="s">
        <v>169</v>
      </c>
      <c r="BM114" s="23" t="s">
        <v>895</v>
      </c>
    </row>
    <row r="115" spans="2:65" s="1" customFormat="1" ht="189">
      <c r="B115" s="40"/>
      <c r="C115" s="62"/>
      <c r="D115" s="204" t="s">
        <v>171</v>
      </c>
      <c r="E115" s="62"/>
      <c r="F115" s="205" t="s">
        <v>201</v>
      </c>
      <c r="G115" s="62"/>
      <c r="H115" s="62"/>
      <c r="I115" s="162"/>
      <c r="J115" s="62"/>
      <c r="K115" s="62"/>
      <c r="L115" s="60"/>
      <c r="M115" s="206"/>
      <c r="N115" s="41"/>
      <c r="O115" s="41"/>
      <c r="P115" s="41"/>
      <c r="Q115" s="41"/>
      <c r="R115" s="41"/>
      <c r="S115" s="41"/>
      <c r="T115" s="77"/>
      <c r="AT115" s="23" t="s">
        <v>171</v>
      </c>
      <c r="AU115" s="23" t="s">
        <v>82</v>
      </c>
    </row>
    <row r="116" spans="2:65" s="11" customFormat="1">
      <c r="B116" s="207"/>
      <c r="C116" s="208"/>
      <c r="D116" s="204" t="s">
        <v>173</v>
      </c>
      <c r="E116" s="209" t="s">
        <v>21</v>
      </c>
      <c r="F116" s="210" t="s">
        <v>891</v>
      </c>
      <c r="G116" s="208"/>
      <c r="H116" s="211" t="s">
        <v>21</v>
      </c>
      <c r="I116" s="212"/>
      <c r="J116" s="208"/>
      <c r="K116" s="208"/>
      <c r="L116" s="213"/>
      <c r="M116" s="214"/>
      <c r="N116" s="215"/>
      <c r="O116" s="215"/>
      <c r="P116" s="215"/>
      <c r="Q116" s="215"/>
      <c r="R116" s="215"/>
      <c r="S116" s="215"/>
      <c r="T116" s="216"/>
      <c r="AT116" s="217" t="s">
        <v>173</v>
      </c>
      <c r="AU116" s="217" t="s">
        <v>82</v>
      </c>
      <c r="AV116" s="11" t="s">
        <v>80</v>
      </c>
      <c r="AW116" s="11" t="s">
        <v>36</v>
      </c>
      <c r="AX116" s="11" t="s">
        <v>72</v>
      </c>
      <c r="AY116" s="217" t="s">
        <v>162</v>
      </c>
    </row>
    <row r="117" spans="2:65" s="11" customFormat="1">
      <c r="B117" s="207"/>
      <c r="C117" s="208"/>
      <c r="D117" s="204" t="s">
        <v>173</v>
      </c>
      <c r="E117" s="209" t="s">
        <v>21</v>
      </c>
      <c r="F117" s="210" t="s">
        <v>202</v>
      </c>
      <c r="G117" s="208"/>
      <c r="H117" s="211" t="s">
        <v>21</v>
      </c>
      <c r="I117" s="212"/>
      <c r="J117" s="208"/>
      <c r="K117" s="208"/>
      <c r="L117" s="213"/>
      <c r="M117" s="214"/>
      <c r="N117" s="215"/>
      <c r="O117" s="215"/>
      <c r="P117" s="215"/>
      <c r="Q117" s="215"/>
      <c r="R117" s="215"/>
      <c r="S117" s="215"/>
      <c r="T117" s="216"/>
      <c r="AT117" s="217" t="s">
        <v>173</v>
      </c>
      <c r="AU117" s="217" t="s">
        <v>82</v>
      </c>
      <c r="AV117" s="11" t="s">
        <v>80</v>
      </c>
      <c r="AW117" s="11" t="s">
        <v>36</v>
      </c>
      <c r="AX117" s="11" t="s">
        <v>72</v>
      </c>
      <c r="AY117" s="217" t="s">
        <v>162</v>
      </c>
    </row>
    <row r="118" spans="2:65" s="12" customFormat="1">
      <c r="B118" s="218"/>
      <c r="C118" s="219"/>
      <c r="D118" s="204" t="s">
        <v>173</v>
      </c>
      <c r="E118" s="220" t="s">
        <v>21</v>
      </c>
      <c r="F118" s="221" t="s">
        <v>203</v>
      </c>
      <c r="G118" s="219"/>
      <c r="H118" s="222">
        <v>20</v>
      </c>
      <c r="I118" s="223"/>
      <c r="J118" s="219"/>
      <c r="K118" s="219"/>
      <c r="L118" s="224"/>
      <c r="M118" s="225"/>
      <c r="N118" s="226"/>
      <c r="O118" s="226"/>
      <c r="P118" s="226"/>
      <c r="Q118" s="226"/>
      <c r="R118" s="226"/>
      <c r="S118" s="226"/>
      <c r="T118" s="227"/>
      <c r="AT118" s="228" t="s">
        <v>173</v>
      </c>
      <c r="AU118" s="228" t="s">
        <v>82</v>
      </c>
      <c r="AV118" s="12" t="s">
        <v>82</v>
      </c>
      <c r="AW118" s="12" t="s">
        <v>36</v>
      </c>
      <c r="AX118" s="12" t="s">
        <v>72</v>
      </c>
      <c r="AY118" s="228" t="s">
        <v>162</v>
      </c>
    </row>
    <row r="119" spans="2:65" s="13" customFormat="1">
      <c r="B119" s="229"/>
      <c r="C119" s="230"/>
      <c r="D119" s="231" t="s">
        <v>173</v>
      </c>
      <c r="E119" s="232" t="s">
        <v>21</v>
      </c>
      <c r="F119" s="233" t="s">
        <v>177</v>
      </c>
      <c r="G119" s="230"/>
      <c r="H119" s="234">
        <v>20</v>
      </c>
      <c r="I119" s="235"/>
      <c r="J119" s="230"/>
      <c r="K119" s="230"/>
      <c r="L119" s="236"/>
      <c r="M119" s="237"/>
      <c r="N119" s="238"/>
      <c r="O119" s="238"/>
      <c r="P119" s="238"/>
      <c r="Q119" s="238"/>
      <c r="R119" s="238"/>
      <c r="S119" s="238"/>
      <c r="T119" s="239"/>
      <c r="AT119" s="240" t="s">
        <v>173</v>
      </c>
      <c r="AU119" s="240" t="s">
        <v>82</v>
      </c>
      <c r="AV119" s="13" t="s">
        <v>169</v>
      </c>
      <c r="AW119" s="13" t="s">
        <v>36</v>
      </c>
      <c r="AX119" s="13" t="s">
        <v>80</v>
      </c>
      <c r="AY119" s="240" t="s">
        <v>162</v>
      </c>
    </row>
    <row r="120" spans="2:65" s="1" customFormat="1" ht="28.9" customHeight="1">
      <c r="B120" s="40"/>
      <c r="C120" s="192" t="s">
        <v>204</v>
      </c>
      <c r="D120" s="192" t="s">
        <v>164</v>
      </c>
      <c r="E120" s="193" t="s">
        <v>205</v>
      </c>
      <c r="F120" s="194" t="s">
        <v>206</v>
      </c>
      <c r="G120" s="195" t="s">
        <v>167</v>
      </c>
      <c r="H120" s="196">
        <v>159</v>
      </c>
      <c r="I120" s="197"/>
      <c r="J120" s="198">
        <f>ROUND(I120*H120,2)</f>
        <v>0</v>
      </c>
      <c r="K120" s="194" t="s">
        <v>168</v>
      </c>
      <c r="L120" s="60"/>
      <c r="M120" s="199" t="s">
        <v>21</v>
      </c>
      <c r="N120" s="200" t="s">
        <v>43</v>
      </c>
      <c r="O120" s="41"/>
      <c r="P120" s="201">
        <f>O120*H120</f>
        <v>0</v>
      </c>
      <c r="Q120" s="201">
        <v>0</v>
      </c>
      <c r="R120" s="201">
        <f>Q120*H120</f>
        <v>0</v>
      </c>
      <c r="S120" s="201">
        <v>0</v>
      </c>
      <c r="T120" s="202">
        <f>S120*H120</f>
        <v>0</v>
      </c>
      <c r="AR120" s="23" t="s">
        <v>169</v>
      </c>
      <c r="AT120" s="23" t="s">
        <v>164</v>
      </c>
      <c r="AU120" s="23" t="s">
        <v>82</v>
      </c>
      <c r="AY120" s="23" t="s">
        <v>162</v>
      </c>
      <c r="BE120" s="203">
        <f>IF(N120="základní",J120,0)</f>
        <v>0</v>
      </c>
      <c r="BF120" s="203">
        <f>IF(N120="snížená",J120,0)</f>
        <v>0</v>
      </c>
      <c r="BG120" s="203">
        <f>IF(N120="zákl. přenesená",J120,0)</f>
        <v>0</v>
      </c>
      <c r="BH120" s="203">
        <f>IF(N120="sníž. přenesená",J120,0)</f>
        <v>0</v>
      </c>
      <c r="BI120" s="203">
        <f>IF(N120="nulová",J120,0)</f>
        <v>0</v>
      </c>
      <c r="BJ120" s="23" t="s">
        <v>80</v>
      </c>
      <c r="BK120" s="203">
        <f>ROUND(I120*H120,2)</f>
        <v>0</v>
      </c>
      <c r="BL120" s="23" t="s">
        <v>169</v>
      </c>
      <c r="BM120" s="23" t="s">
        <v>896</v>
      </c>
    </row>
    <row r="121" spans="2:65" s="1" customFormat="1" ht="108">
      <c r="B121" s="40"/>
      <c r="C121" s="62"/>
      <c r="D121" s="204" t="s">
        <v>171</v>
      </c>
      <c r="E121" s="62"/>
      <c r="F121" s="205" t="s">
        <v>208</v>
      </c>
      <c r="G121" s="62"/>
      <c r="H121" s="62"/>
      <c r="I121" s="162"/>
      <c r="J121" s="62"/>
      <c r="K121" s="62"/>
      <c r="L121" s="60"/>
      <c r="M121" s="206"/>
      <c r="N121" s="41"/>
      <c r="O121" s="41"/>
      <c r="P121" s="41"/>
      <c r="Q121" s="41"/>
      <c r="R121" s="41"/>
      <c r="S121" s="41"/>
      <c r="T121" s="77"/>
      <c r="AT121" s="23" t="s">
        <v>171</v>
      </c>
      <c r="AU121" s="23" t="s">
        <v>82</v>
      </c>
    </row>
    <row r="122" spans="2:65" s="11" customFormat="1">
      <c r="B122" s="207"/>
      <c r="C122" s="208"/>
      <c r="D122" s="204" t="s">
        <v>173</v>
      </c>
      <c r="E122" s="209" t="s">
        <v>21</v>
      </c>
      <c r="F122" s="210" t="s">
        <v>891</v>
      </c>
      <c r="G122" s="208"/>
      <c r="H122" s="211" t="s">
        <v>21</v>
      </c>
      <c r="I122" s="212"/>
      <c r="J122" s="208"/>
      <c r="K122" s="208"/>
      <c r="L122" s="213"/>
      <c r="M122" s="214"/>
      <c r="N122" s="215"/>
      <c r="O122" s="215"/>
      <c r="P122" s="215"/>
      <c r="Q122" s="215"/>
      <c r="R122" s="215"/>
      <c r="S122" s="215"/>
      <c r="T122" s="216"/>
      <c r="AT122" s="217" t="s">
        <v>173</v>
      </c>
      <c r="AU122" s="217" t="s">
        <v>82</v>
      </c>
      <c r="AV122" s="11" t="s">
        <v>80</v>
      </c>
      <c r="AW122" s="11" t="s">
        <v>36</v>
      </c>
      <c r="AX122" s="11" t="s">
        <v>72</v>
      </c>
      <c r="AY122" s="217" t="s">
        <v>162</v>
      </c>
    </row>
    <row r="123" spans="2:65" s="11" customFormat="1">
      <c r="B123" s="207"/>
      <c r="C123" s="208"/>
      <c r="D123" s="204" t="s">
        <v>173</v>
      </c>
      <c r="E123" s="209" t="s">
        <v>21</v>
      </c>
      <c r="F123" s="210" t="s">
        <v>209</v>
      </c>
      <c r="G123" s="208"/>
      <c r="H123" s="211" t="s">
        <v>21</v>
      </c>
      <c r="I123" s="212"/>
      <c r="J123" s="208"/>
      <c r="K123" s="208"/>
      <c r="L123" s="213"/>
      <c r="M123" s="214"/>
      <c r="N123" s="215"/>
      <c r="O123" s="215"/>
      <c r="P123" s="215"/>
      <c r="Q123" s="215"/>
      <c r="R123" s="215"/>
      <c r="S123" s="215"/>
      <c r="T123" s="216"/>
      <c r="AT123" s="217" t="s">
        <v>173</v>
      </c>
      <c r="AU123" s="217" t="s">
        <v>82</v>
      </c>
      <c r="AV123" s="11" t="s">
        <v>80</v>
      </c>
      <c r="AW123" s="11" t="s">
        <v>36</v>
      </c>
      <c r="AX123" s="11" t="s">
        <v>72</v>
      </c>
      <c r="AY123" s="217" t="s">
        <v>162</v>
      </c>
    </row>
    <row r="124" spans="2:65" s="11" customFormat="1">
      <c r="B124" s="207"/>
      <c r="C124" s="208"/>
      <c r="D124" s="204" t="s">
        <v>173</v>
      </c>
      <c r="E124" s="209" t="s">
        <v>21</v>
      </c>
      <c r="F124" s="210" t="s">
        <v>210</v>
      </c>
      <c r="G124" s="208"/>
      <c r="H124" s="211" t="s">
        <v>21</v>
      </c>
      <c r="I124" s="212"/>
      <c r="J124" s="208"/>
      <c r="K124" s="208"/>
      <c r="L124" s="213"/>
      <c r="M124" s="214"/>
      <c r="N124" s="215"/>
      <c r="O124" s="215"/>
      <c r="P124" s="215"/>
      <c r="Q124" s="215"/>
      <c r="R124" s="215"/>
      <c r="S124" s="215"/>
      <c r="T124" s="216"/>
      <c r="AT124" s="217" t="s">
        <v>173</v>
      </c>
      <c r="AU124" s="217" t="s">
        <v>82</v>
      </c>
      <c r="AV124" s="11" t="s">
        <v>80</v>
      </c>
      <c r="AW124" s="11" t="s">
        <v>36</v>
      </c>
      <c r="AX124" s="11" t="s">
        <v>72</v>
      </c>
      <c r="AY124" s="217" t="s">
        <v>162</v>
      </c>
    </row>
    <row r="125" spans="2:65" s="12" customFormat="1">
      <c r="B125" s="218"/>
      <c r="C125" s="219"/>
      <c r="D125" s="204" t="s">
        <v>173</v>
      </c>
      <c r="E125" s="220" t="s">
        <v>21</v>
      </c>
      <c r="F125" s="221" t="s">
        <v>897</v>
      </c>
      <c r="G125" s="219"/>
      <c r="H125" s="222">
        <v>79.5</v>
      </c>
      <c r="I125" s="223"/>
      <c r="J125" s="219"/>
      <c r="K125" s="219"/>
      <c r="L125" s="224"/>
      <c r="M125" s="225"/>
      <c r="N125" s="226"/>
      <c r="O125" s="226"/>
      <c r="P125" s="226"/>
      <c r="Q125" s="226"/>
      <c r="R125" s="226"/>
      <c r="S125" s="226"/>
      <c r="T125" s="227"/>
      <c r="AT125" s="228" t="s">
        <v>173</v>
      </c>
      <c r="AU125" s="228" t="s">
        <v>82</v>
      </c>
      <c r="AV125" s="12" t="s">
        <v>82</v>
      </c>
      <c r="AW125" s="12" t="s">
        <v>36</v>
      </c>
      <c r="AX125" s="12" t="s">
        <v>72</v>
      </c>
      <c r="AY125" s="228" t="s">
        <v>162</v>
      </c>
    </row>
    <row r="126" spans="2:65" s="11" customFormat="1">
      <c r="B126" s="207"/>
      <c r="C126" s="208"/>
      <c r="D126" s="204" t="s">
        <v>173</v>
      </c>
      <c r="E126" s="209" t="s">
        <v>21</v>
      </c>
      <c r="F126" s="210" t="s">
        <v>212</v>
      </c>
      <c r="G126" s="208"/>
      <c r="H126" s="211" t="s">
        <v>21</v>
      </c>
      <c r="I126" s="212"/>
      <c r="J126" s="208"/>
      <c r="K126" s="208"/>
      <c r="L126" s="213"/>
      <c r="M126" s="214"/>
      <c r="N126" s="215"/>
      <c r="O126" s="215"/>
      <c r="P126" s="215"/>
      <c r="Q126" s="215"/>
      <c r="R126" s="215"/>
      <c r="S126" s="215"/>
      <c r="T126" s="216"/>
      <c r="AT126" s="217" t="s">
        <v>173</v>
      </c>
      <c r="AU126" s="217" t="s">
        <v>82</v>
      </c>
      <c r="AV126" s="11" t="s">
        <v>80</v>
      </c>
      <c r="AW126" s="11" t="s">
        <v>36</v>
      </c>
      <c r="AX126" s="11" t="s">
        <v>72</v>
      </c>
      <c r="AY126" s="217" t="s">
        <v>162</v>
      </c>
    </row>
    <row r="127" spans="2:65" s="12" customFormat="1">
      <c r="B127" s="218"/>
      <c r="C127" s="219"/>
      <c r="D127" s="204" t="s">
        <v>173</v>
      </c>
      <c r="E127" s="220" t="s">
        <v>21</v>
      </c>
      <c r="F127" s="221" t="s">
        <v>897</v>
      </c>
      <c r="G127" s="219"/>
      <c r="H127" s="222">
        <v>79.5</v>
      </c>
      <c r="I127" s="223"/>
      <c r="J127" s="219"/>
      <c r="K127" s="219"/>
      <c r="L127" s="224"/>
      <c r="M127" s="225"/>
      <c r="N127" s="226"/>
      <c r="O127" s="226"/>
      <c r="P127" s="226"/>
      <c r="Q127" s="226"/>
      <c r="R127" s="226"/>
      <c r="S127" s="226"/>
      <c r="T127" s="227"/>
      <c r="AT127" s="228" t="s">
        <v>173</v>
      </c>
      <c r="AU127" s="228" t="s">
        <v>82</v>
      </c>
      <c r="AV127" s="12" t="s">
        <v>82</v>
      </c>
      <c r="AW127" s="12" t="s">
        <v>36</v>
      </c>
      <c r="AX127" s="12" t="s">
        <v>72</v>
      </c>
      <c r="AY127" s="228" t="s">
        <v>162</v>
      </c>
    </row>
    <row r="128" spans="2:65" s="13" customFormat="1">
      <c r="B128" s="229"/>
      <c r="C128" s="230"/>
      <c r="D128" s="231" t="s">
        <v>173</v>
      </c>
      <c r="E128" s="232" t="s">
        <v>21</v>
      </c>
      <c r="F128" s="233" t="s">
        <v>177</v>
      </c>
      <c r="G128" s="230"/>
      <c r="H128" s="234">
        <v>159</v>
      </c>
      <c r="I128" s="235"/>
      <c r="J128" s="230"/>
      <c r="K128" s="230"/>
      <c r="L128" s="236"/>
      <c r="M128" s="237"/>
      <c r="N128" s="238"/>
      <c r="O128" s="238"/>
      <c r="P128" s="238"/>
      <c r="Q128" s="238"/>
      <c r="R128" s="238"/>
      <c r="S128" s="238"/>
      <c r="T128" s="239"/>
      <c r="AT128" s="240" t="s">
        <v>173</v>
      </c>
      <c r="AU128" s="240" t="s">
        <v>82</v>
      </c>
      <c r="AV128" s="13" t="s">
        <v>169</v>
      </c>
      <c r="AW128" s="13" t="s">
        <v>36</v>
      </c>
      <c r="AX128" s="13" t="s">
        <v>80</v>
      </c>
      <c r="AY128" s="240" t="s">
        <v>162</v>
      </c>
    </row>
    <row r="129" spans="2:65" s="1" customFormat="1" ht="28.9" customHeight="1">
      <c r="B129" s="40"/>
      <c r="C129" s="192" t="s">
        <v>214</v>
      </c>
      <c r="D129" s="192" t="s">
        <v>164</v>
      </c>
      <c r="E129" s="193" t="s">
        <v>215</v>
      </c>
      <c r="F129" s="194" t="s">
        <v>216</v>
      </c>
      <c r="G129" s="195" t="s">
        <v>167</v>
      </c>
      <c r="H129" s="196">
        <v>199</v>
      </c>
      <c r="I129" s="197"/>
      <c r="J129" s="198">
        <f>ROUND(I129*H129,2)</f>
        <v>0</v>
      </c>
      <c r="K129" s="194" t="s">
        <v>168</v>
      </c>
      <c r="L129" s="60"/>
      <c r="M129" s="199" t="s">
        <v>21</v>
      </c>
      <c r="N129" s="200" t="s">
        <v>43</v>
      </c>
      <c r="O129" s="41"/>
      <c r="P129" s="201">
        <f>O129*H129</f>
        <v>0</v>
      </c>
      <c r="Q129" s="201">
        <v>0</v>
      </c>
      <c r="R129" s="201">
        <f>Q129*H129</f>
        <v>0</v>
      </c>
      <c r="S129" s="201">
        <v>0</v>
      </c>
      <c r="T129" s="202">
        <f>S129*H129</f>
        <v>0</v>
      </c>
      <c r="AR129" s="23" t="s">
        <v>169</v>
      </c>
      <c r="AT129" s="23" t="s">
        <v>164</v>
      </c>
      <c r="AU129" s="23" t="s">
        <v>82</v>
      </c>
      <c r="AY129" s="23" t="s">
        <v>162</v>
      </c>
      <c r="BE129" s="203">
        <f>IF(N129="základní",J129,0)</f>
        <v>0</v>
      </c>
      <c r="BF129" s="203">
        <f>IF(N129="snížená",J129,0)</f>
        <v>0</v>
      </c>
      <c r="BG129" s="203">
        <f>IF(N129="zákl. přenesená",J129,0)</f>
        <v>0</v>
      </c>
      <c r="BH129" s="203">
        <f>IF(N129="sníž. přenesená",J129,0)</f>
        <v>0</v>
      </c>
      <c r="BI129" s="203">
        <f>IF(N129="nulová",J129,0)</f>
        <v>0</v>
      </c>
      <c r="BJ129" s="23" t="s">
        <v>80</v>
      </c>
      <c r="BK129" s="203">
        <f>ROUND(I129*H129,2)</f>
        <v>0</v>
      </c>
      <c r="BL129" s="23" t="s">
        <v>169</v>
      </c>
      <c r="BM129" s="23" t="s">
        <v>898</v>
      </c>
    </row>
    <row r="130" spans="2:65" s="1" customFormat="1" ht="378">
      <c r="B130" s="40"/>
      <c r="C130" s="62"/>
      <c r="D130" s="204" t="s">
        <v>171</v>
      </c>
      <c r="E130" s="62"/>
      <c r="F130" s="205" t="s">
        <v>218</v>
      </c>
      <c r="G130" s="62"/>
      <c r="H130" s="62"/>
      <c r="I130" s="162"/>
      <c r="J130" s="62"/>
      <c r="K130" s="62"/>
      <c r="L130" s="60"/>
      <c r="M130" s="206"/>
      <c r="N130" s="41"/>
      <c r="O130" s="41"/>
      <c r="P130" s="41"/>
      <c r="Q130" s="41"/>
      <c r="R130" s="41"/>
      <c r="S130" s="41"/>
      <c r="T130" s="77"/>
      <c r="AT130" s="23" t="s">
        <v>171</v>
      </c>
      <c r="AU130" s="23" t="s">
        <v>82</v>
      </c>
    </row>
    <row r="131" spans="2:65" s="11" customFormat="1">
      <c r="B131" s="207"/>
      <c r="C131" s="208"/>
      <c r="D131" s="204" t="s">
        <v>173</v>
      </c>
      <c r="E131" s="209" t="s">
        <v>21</v>
      </c>
      <c r="F131" s="210" t="s">
        <v>891</v>
      </c>
      <c r="G131" s="208"/>
      <c r="H131" s="211" t="s">
        <v>21</v>
      </c>
      <c r="I131" s="212"/>
      <c r="J131" s="208"/>
      <c r="K131" s="208"/>
      <c r="L131" s="213"/>
      <c r="M131" s="214"/>
      <c r="N131" s="215"/>
      <c r="O131" s="215"/>
      <c r="P131" s="215"/>
      <c r="Q131" s="215"/>
      <c r="R131" s="215"/>
      <c r="S131" s="215"/>
      <c r="T131" s="216"/>
      <c r="AT131" s="217" t="s">
        <v>173</v>
      </c>
      <c r="AU131" s="217" t="s">
        <v>82</v>
      </c>
      <c r="AV131" s="11" t="s">
        <v>80</v>
      </c>
      <c r="AW131" s="11" t="s">
        <v>36</v>
      </c>
      <c r="AX131" s="11" t="s">
        <v>72</v>
      </c>
      <c r="AY131" s="217" t="s">
        <v>162</v>
      </c>
    </row>
    <row r="132" spans="2:65" s="11" customFormat="1">
      <c r="B132" s="207"/>
      <c r="C132" s="208"/>
      <c r="D132" s="204" t="s">
        <v>173</v>
      </c>
      <c r="E132" s="209" t="s">
        <v>21</v>
      </c>
      <c r="F132" s="210" t="s">
        <v>219</v>
      </c>
      <c r="G132" s="208"/>
      <c r="H132" s="211" t="s">
        <v>21</v>
      </c>
      <c r="I132" s="212"/>
      <c r="J132" s="208"/>
      <c r="K132" s="208"/>
      <c r="L132" s="213"/>
      <c r="M132" s="214"/>
      <c r="N132" s="215"/>
      <c r="O132" s="215"/>
      <c r="P132" s="215"/>
      <c r="Q132" s="215"/>
      <c r="R132" s="215"/>
      <c r="S132" s="215"/>
      <c r="T132" s="216"/>
      <c r="AT132" s="217" t="s">
        <v>173</v>
      </c>
      <c r="AU132" s="217" t="s">
        <v>82</v>
      </c>
      <c r="AV132" s="11" t="s">
        <v>80</v>
      </c>
      <c r="AW132" s="11" t="s">
        <v>36</v>
      </c>
      <c r="AX132" s="11" t="s">
        <v>72</v>
      </c>
      <c r="AY132" s="217" t="s">
        <v>162</v>
      </c>
    </row>
    <row r="133" spans="2:65" s="12" customFormat="1">
      <c r="B133" s="218"/>
      <c r="C133" s="219"/>
      <c r="D133" s="204" t="s">
        <v>173</v>
      </c>
      <c r="E133" s="220" t="s">
        <v>21</v>
      </c>
      <c r="F133" s="221" t="s">
        <v>899</v>
      </c>
      <c r="G133" s="219"/>
      <c r="H133" s="222">
        <v>176</v>
      </c>
      <c r="I133" s="223"/>
      <c r="J133" s="219"/>
      <c r="K133" s="219"/>
      <c r="L133" s="224"/>
      <c r="M133" s="225"/>
      <c r="N133" s="226"/>
      <c r="O133" s="226"/>
      <c r="P133" s="226"/>
      <c r="Q133" s="226"/>
      <c r="R133" s="226"/>
      <c r="S133" s="226"/>
      <c r="T133" s="227"/>
      <c r="AT133" s="228" t="s">
        <v>173</v>
      </c>
      <c r="AU133" s="228" t="s">
        <v>82</v>
      </c>
      <c r="AV133" s="12" t="s">
        <v>82</v>
      </c>
      <c r="AW133" s="12" t="s">
        <v>36</v>
      </c>
      <c r="AX133" s="12" t="s">
        <v>72</v>
      </c>
      <c r="AY133" s="228" t="s">
        <v>162</v>
      </c>
    </row>
    <row r="134" spans="2:65" s="11" customFormat="1">
      <c r="B134" s="207"/>
      <c r="C134" s="208"/>
      <c r="D134" s="204" t="s">
        <v>173</v>
      </c>
      <c r="E134" s="209" t="s">
        <v>21</v>
      </c>
      <c r="F134" s="210" t="s">
        <v>221</v>
      </c>
      <c r="G134" s="208"/>
      <c r="H134" s="211" t="s">
        <v>21</v>
      </c>
      <c r="I134" s="212"/>
      <c r="J134" s="208"/>
      <c r="K134" s="208"/>
      <c r="L134" s="213"/>
      <c r="M134" s="214"/>
      <c r="N134" s="215"/>
      <c r="O134" s="215"/>
      <c r="P134" s="215"/>
      <c r="Q134" s="215"/>
      <c r="R134" s="215"/>
      <c r="S134" s="215"/>
      <c r="T134" s="216"/>
      <c r="AT134" s="217" t="s">
        <v>173</v>
      </c>
      <c r="AU134" s="217" t="s">
        <v>82</v>
      </c>
      <c r="AV134" s="11" t="s">
        <v>80</v>
      </c>
      <c r="AW134" s="11" t="s">
        <v>36</v>
      </c>
      <c r="AX134" s="11" t="s">
        <v>72</v>
      </c>
      <c r="AY134" s="217" t="s">
        <v>162</v>
      </c>
    </row>
    <row r="135" spans="2:65" s="12" customFormat="1">
      <c r="B135" s="218"/>
      <c r="C135" s="219"/>
      <c r="D135" s="204" t="s">
        <v>173</v>
      </c>
      <c r="E135" s="220" t="s">
        <v>21</v>
      </c>
      <c r="F135" s="221" t="s">
        <v>316</v>
      </c>
      <c r="G135" s="219"/>
      <c r="H135" s="222">
        <v>23</v>
      </c>
      <c r="I135" s="223"/>
      <c r="J135" s="219"/>
      <c r="K135" s="219"/>
      <c r="L135" s="224"/>
      <c r="M135" s="225"/>
      <c r="N135" s="226"/>
      <c r="O135" s="226"/>
      <c r="P135" s="226"/>
      <c r="Q135" s="226"/>
      <c r="R135" s="226"/>
      <c r="S135" s="226"/>
      <c r="T135" s="227"/>
      <c r="AT135" s="228" t="s">
        <v>173</v>
      </c>
      <c r="AU135" s="228" t="s">
        <v>82</v>
      </c>
      <c r="AV135" s="12" t="s">
        <v>82</v>
      </c>
      <c r="AW135" s="12" t="s">
        <v>36</v>
      </c>
      <c r="AX135" s="12" t="s">
        <v>72</v>
      </c>
      <c r="AY135" s="228" t="s">
        <v>162</v>
      </c>
    </row>
    <row r="136" spans="2:65" s="13" customFormat="1">
      <c r="B136" s="229"/>
      <c r="C136" s="230"/>
      <c r="D136" s="231" t="s">
        <v>173</v>
      </c>
      <c r="E136" s="232" t="s">
        <v>21</v>
      </c>
      <c r="F136" s="233" t="s">
        <v>177</v>
      </c>
      <c r="G136" s="230"/>
      <c r="H136" s="234">
        <v>199</v>
      </c>
      <c r="I136" s="235"/>
      <c r="J136" s="230"/>
      <c r="K136" s="230"/>
      <c r="L136" s="236"/>
      <c r="M136" s="237"/>
      <c r="N136" s="238"/>
      <c r="O136" s="238"/>
      <c r="P136" s="238"/>
      <c r="Q136" s="238"/>
      <c r="R136" s="238"/>
      <c r="S136" s="238"/>
      <c r="T136" s="239"/>
      <c r="AT136" s="240" t="s">
        <v>173</v>
      </c>
      <c r="AU136" s="240" t="s">
        <v>82</v>
      </c>
      <c r="AV136" s="13" t="s">
        <v>169</v>
      </c>
      <c r="AW136" s="13" t="s">
        <v>36</v>
      </c>
      <c r="AX136" s="13" t="s">
        <v>80</v>
      </c>
      <c r="AY136" s="240" t="s">
        <v>162</v>
      </c>
    </row>
    <row r="137" spans="2:65" s="1" customFormat="1" ht="40.15" customHeight="1">
      <c r="B137" s="40"/>
      <c r="C137" s="192" t="s">
        <v>223</v>
      </c>
      <c r="D137" s="192" t="s">
        <v>164</v>
      </c>
      <c r="E137" s="193" t="s">
        <v>224</v>
      </c>
      <c r="F137" s="194" t="s">
        <v>225</v>
      </c>
      <c r="G137" s="195" t="s">
        <v>167</v>
      </c>
      <c r="H137" s="196">
        <v>39.799999999999997</v>
      </c>
      <c r="I137" s="197"/>
      <c r="J137" s="198">
        <f>ROUND(I137*H137,2)</f>
        <v>0</v>
      </c>
      <c r="K137" s="194" t="s">
        <v>168</v>
      </c>
      <c r="L137" s="60"/>
      <c r="M137" s="199" t="s">
        <v>21</v>
      </c>
      <c r="N137" s="200" t="s">
        <v>43</v>
      </c>
      <c r="O137" s="41"/>
      <c r="P137" s="201">
        <f>O137*H137</f>
        <v>0</v>
      </c>
      <c r="Q137" s="201">
        <v>0</v>
      </c>
      <c r="R137" s="201">
        <f>Q137*H137</f>
        <v>0</v>
      </c>
      <c r="S137" s="201">
        <v>0</v>
      </c>
      <c r="T137" s="202">
        <f>S137*H137</f>
        <v>0</v>
      </c>
      <c r="AR137" s="23" t="s">
        <v>169</v>
      </c>
      <c r="AT137" s="23" t="s">
        <v>164</v>
      </c>
      <c r="AU137" s="23" t="s">
        <v>82</v>
      </c>
      <c r="AY137" s="23" t="s">
        <v>162</v>
      </c>
      <c r="BE137" s="203">
        <f>IF(N137="základní",J137,0)</f>
        <v>0</v>
      </c>
      <c r="BF137" s="203">
        <f>IF(N137="snížená",J137,0)</f>
        <v>0</v>
      </c>
      <c r="BG137" s="203">
        <f>IF(N137="zákl. přenesená",J137,0)</f>
        <v>0</v>
      </c>
      <c r="BH137" s="203">
        <f>IF(N137="sníž. přenesená",J137,0)</f>
        <v>0</v>
      </c>
      <c r="BI137" s="203">
        <f>IF(N137="nulová",J137,0)</f>
        <v>0</v>
      </c>
      <c r="BJ137" s="23" t="s">
        <v>80</v>
      </c>
      <c r="BK137" s="203">
        <f>ROUND(I137*H137,2)</f>
        <v>0</v>
      </c>
      <c r="BL137" s="23" t="s">
        <v>169</v>
      </c>
      <c r="BM137" s="23" t="s">
        <v>900</v>
      </c>
    </row>
    <row r="138" spans="2:65" s="1" customFormat="1" ht="378">
      <c r="B138" s="40"/>
      <c r="C138" s="62"/>
      <c r="D138" s="204" t="s">
        <v>171</v>
      </c>
      <c r="E138" s="62"/>
      <c r="F138" s="205" t="s">
        <v>218</v>
      </c>
      <c r="G138" s="62"/>
      <c r="H138" s="62"/>
      <c r="I138" s="162"/>
      <c r="J138" s="62"/>
      <c r="K138" s="62"/>
      <c r="L138" s="60"/>
      <c r="M138" s="206"/>
      <c r="N138" s="41"/>
      <c r="O138" s="41"/>
      <c r="P138" s="41"/>
      <c r="Q138" s="41"/>
      <c r="R138" s="41"/>
      <c r="S138" s="41"/>
      <c r="T138" s="77"/>
      <c r="AT138" s="23" t="s">
        <v>171</v>
      </c>
      <c r="AU138" s="23" t="s">
        <v>82</v>
      </c>
    </row>
    <row r="139" spans="2:65" s="11" customFormat="1">
      <c r="B139" s="207"/>
      <c r="C139" s="208"/>
      <c r="D139" s="204" t="s">
        <v>173</v>
      </c>
      <c r="E139" s="209" t="s">
        <v>21</v>
      </c>
      <c r="F139" s="210" t="s">
        <v>227</v>
      </c>
      <c r="G139" s="208"/>
      <c r="H139" s="211" t="s">
        <v>21</v>
      </c>
      <c r="I139" s="212"/>
      <c r="J139" s="208"/>
      <c r="K139" s="208"/>
      <c r="L139" s="213"/>
      <c r="M139" s="214"/>
      <c r="N139" s="215"/>
      <c r="O139" s="215"/>
      <c r="P139" s="215"/>
      <c r="Q139" s="215"/>
      <c r="R139" s="215"/>
      <c r="S139" s="215"/>
      <c r="T139" s="216"/>
      <c r="AT139" s="217" t="s">
        <v>173</v>
      </c>
      <c r="AU139" s="217" t="s">
        <v>82</v>
      </c>
      <c r="AV139" s="11" t="s">
        <v>80</v>
      </c>
      <c r="AW139" s="11" t="s">
        <v>36</v>
      </c>
      <c r="AX139" s="11" t="s">
        <v>72</v>
      </c>
      <c r="AY139" s="217" t="s">
        <v>162</v>
      </c>
    </row>
    <row r="140" spans="2:65" s="11" customFormat="1">
      <c r="B140" s="207"/>
      <c r="C140" s="208"/>
      <c r="D140" s="204" t="s">
        <v>173</v>
      </c>
      <c r="E140" s="209" t="s">
        <v>21</v>
      </c>
      <c r="F140" s="210" t="s">
        <v>228</v>
      </c>
      <c r="G140" s="208"/>
      <c r="H140" s="211" t="s">
        <v>21</v>
      </c>
      <c r="I140" s="212"/>
      <c r="J140" s="208"/>
      <c r="K140" s="208"/>
      <c r="L140" s="213"/>
      <c r="M140" s="214"/>
      <c r="N140" s="215"/>
      <c r="O140" s="215"/>
      <c r="P140" s="215"/>
      <c r="Q140" s="215"/>
      <c r="R140" s="215"/>
      <c r="S140" s="215"/>
      <c r="T140" s="216"/>
      <c r="AT140" s="217" t="s">
        <v>173</v>
      </c>
      <c r="AU140" s="217" t="s">
        <v>82</v>
      </c>
      <c r="AV140" s="11" t="s">
        <v>80</v>
      </c>
      <c r="AW140" s="11" t="s">
        <v>36</v>
      </c>
      <c r="AX140" s="11" t="s">
        <v>72</v>
      </c>
      <c r="AY140" s="217" t="s">
        <v>162</v>
      </c>
    </row>
    <row r="141" spans="2:65" s="12" customFormat="1">
      <c r="B141" s="218"/>
      <c r="C141" s="219"/>
      <c r="D141" s="204" t="s">
        <v>173</v>
      </c>
      <c r="E141" s="220" t="s">
        <v>21</v>
      </c>
      <c r="F141" s="221" t="s">
        <v>901</v>
      </c>
      <c r="G141" s="219"/>
      <c r="H141" s="222">
        <v>39.799999999999997</v>
      </c>
      <c r="I141" s="223"/>
      <c r="J141" s="219"/>
      <c r="K141" s="219"/>
      <c r="L141" s="224"/>
      <c r="M141" s="225"/>
      <c r="N141" s="226"/>
      <c r="O141" s="226"/>
      <c r="P141" s="226"/>
      <c r="Q141" s="226"/>
      <c r="R141" s="226"/>
      <c r="S141" s="226"/>
      <c r="T141" s="227"/>
      <c r="AT141" s="228" t="s">
        <v>173</v>
      </c>
      <c r="AU141" s="228" t="s">
        <v>82</v>
      </c>
      <c r="AV141" s="12" t="s">
        <v>82</v>
      </c>
      <c r="AW141" s="12" t="s">
        <v>36</v>
      </c>
      <c r="AX141" s="12" t="s">
        <v>72</v>
      </c>
      <c r="AY141" s="228" t="s">
        <v>162</v>
      </c>
    </row>
    <row r="142" spans="2:65" s="13" customFormat="1">
      <c r="B142" s="229"/>
      <c r="C142" s="230"/>
      <c r="D142" s="231" t="s">
        <v>173</v>
      </c>
      <c r="E142" s="232" t="s">
        <v>21</v>
      </c>
      <c r="F142" s="233" t="s">
        <v>177</v>
      </c>
      <c r="G142" s="230"/>
      <c r="H142" s="234">
        <v>39.799999999999997</v>
      </c>
      <c r="I142" s="235"/>
      <c r="J142" s="230"/>
      <c r="K142" s="230"/>
      <c r="L142" s="236"/>
      <c r="M142" s="237"/>
      <c r="N142" s="238"/>
      <c r="O142" s="238"/>
      <c r="P142" s="238"/>
      <c r="Q142" s="238"/>
      <c r="R142" s="238"/>
      <c r="S142" s="238"/>
      <c r="T142" s="239"/>
      <c r="AT142" s="240" t="s">
        <v>173</v>
      </c>
      <c r="AU142" s="240" t="s">
        <v>82</v>
      </c>
      <c r="AV142" s="13" t="s">
        <v>169</v>
      </c>
      <c r="AW142" s="13" t="s">
        <v>36</v>
      </c>
      <c r="AX142" s="13" t="s">
        <v>80</v>
      </c>
      <c r="AY142" s="240" t="s">
        <v>162</v>
      </c>
    </row>
    <row r="143" spans="2:65" s="1" customFormat="1" ht="28.9" customHeight="1">
      <c r="B143" s="40"/>
      <c r="C143" s="192" t="s">
        <v>230</v>
      </c>
      <c r="D143" s="192" t="s">
        <v>164</v>
      </c>
      <c r="E143" s="193" t="s">
        <v>231</v>
      </c>
      <c r="F143" s="194" t="s">
        <v>232</v>
      </c>
      <c r="G143" s="195" t="s">
        <v>167</v>
      </c>
      <c r="H143" s="196">
        <v>120</v>
      </c>
      <c r="I143" s="197"/>
      <c r="J143" s="198">
        <f>ROUND(I143*H143,2)</f>
        <v>0</v>
      </c>
      <c r="K143" s="194" t="s">
        <v>168</v>
      </c>
      <c r="L143" s="60"/>
      <c r="M143" s="199" t="s">
        <v>21</v>
      </c>
      <c r="N143" s="200" t="s">
        <v>43</v>
      </c>
      <c r="O143" s="41"/>
      <c r="P143" s="201">
        <f>O143*H143</f>
        <v>0</v>
      </c>
      <c r="Q143" s="201">
        <v>0</v>
      </c>
      <c r="R143" s="201">
        <f>Q143*H143</f>
        <v>0</v>
      </c>
      <c r="S143" s="201">
        <v>0</v>
      </c>
      <c r="T143" s="202">
        <f>S143*H143</f>
        <v>0</v>
      </c>
      <c r="AR143" s="23" t="s">
        <v>169</v>
      </c>
      <c r="AT143" s="23" t="s">
        <v>164</v>
      </c>
      <c r="AU143" s="23" t="s">
        <v>82</v>
      </c>
      <c r="AY143" s="23" t="s">
        <v>162</v>
      </c>
      <c r="BE143" s="203">
        <f>IF(N143="základní",J143,0)</f>
        <v>0</v>
      </c>
      <c r="BF143" s="203">
        <f>IF(N143="snížená",J143,0)</f>
        <v>0</v>
      </c>
      <c r="BG143" s="203">
        <f>IF(N143="zákl. přenesená",J143,0)</f>
        <v>0</v>
      </c>
      <c r="BH143" s="203">
        <f>IF(N143="sníž. přenesená",J143,0)</f>
        <v>0</v>
      </c>
      <c r="BI143" s="203">
        <f>IF(N143="nulová",J143,0)</f>
        <v>0</v>
      </c>
      <c r="BJ143" s="23" t="s">
        <v>80</v>
      </c>
      <c r="BK143" s="203">
        <f>ROUND(I143*H143,2)</f>
        <v>0</v>
      </c>
      <c r="BL143" s="23" t="s">
        <v>169</v>
      </c>
      <c r="BM143" s="23" t="s">
        <v>902</v>
      </c>
    </row>
    <row r="144" spans="2:65" s="1" customFormat="1" ht="229.5">
      <c r="B144" s="40"/>
      <c r="C144" s="62"/>
      <c r="D144" s="204" t="s">
        <v>171</v>
      </c>
      <c r="E144" s="62"/>
      <c r="F144" s="205" t="s">
        <v>234</v>
      </c>
      <c r="G144" s="62"/>
      <c r="H144" s="62"/>
      <c r="I144" s="162"/>
      <c r="J144" s="62"/>
      <c r="K144" s="62"/>
      <c r="L144" s="60"/>
      <c r="M144" s="206"/>
      <c r="N144" s="41"/>
      <c r="O144" s="41"/>
      <c r="P144" s="41"/>
      <c r="Q144" s="41"/>
      <c r="R144" s="41"/>
      <c r="S144" s="41"/>
      <c r="T144" s="77"/>
      <c r="AT144" s="23" t="s">
        <v>171</v>
      </c>
      <c r="AU144" s="23" t="s">
        <v>82</v>
      </c>
    </row>
    <row r="145" spans="2:65" s="11" customFormat="1">
      <c r="B145" s="207"/>
      <c r="C145" s="208"/>
      <c r="D145" s="204" t="s">
        <v>173</v>
      </c>
      <c r="E145" s="209" t="s">
        <v>21</v>
      </c>
      <c r="F145" s="210" t="s">
        <v>891</v>
      </c>
      <c r="G145" s="208"/>
      <c r="H145" s="211" t="s">
        <v>21</v>
      </c>
      <c r="I145" s="212"/>
      <c r="J145" s="208"/>
      <c r="K145" s="208"/>
      <c r="L145" s="213"/>
      <c r="M145" s="214"/>
      <c r="N145" s="215"/>
      <c r="O145" s="215"/>
      <c r="P145" s="215"/>
      <c r="Q145" s="215"/>
      <c r="R145" s="215"/>
      <c r="S145" s="215"/>
      <c r="T145" s="216"/>
      <c r="AT145" s="217" t="s">
        <v>173</v>
      </c>
      <c r="AU145" s="217" t="s">
        <v>82</v>
      </c>
      <c r="AV145" s="11" t="s">
        <v>80</v>
      </c>
      <c r="AW145" s="11" t="s">
        <v>36</v>
      </c>
      <c r="AX145" s="11" t="s">
        <v>72</v>
      </c>
      <c r="AY145" s="217" t="s">
        <v>162</v>
      </c>
    </row>
    <row r="146" spans="2:65" s="11" customFormat="1">
      <c r="B146" s="207"/>
      <c r="C146" s="208"/>
      <c r="D146" s="204" t="s">
        <v>173</v>
      </c>
      <c r="E146" s="209" t="s">
        <v>21</v>
      </c>
      <c r="F146" s="210" t="s">
        <v>235</v>
      </c>
      <c r="G146" s="208"/>
      <c r="H146" s="211" t="s">
        <v>21</v>
      </c>
      <c r="I146" s="212"/>
      <c r="J146" s="208"/>
      <c r="K146" s="208"/>
      <c r="L146" s="213"/>
      <c r="M146" s="214"/>
      <c r="N146" s="215"/>
      <c r="O146" s="215"/>
      <c r="P146" s="215"/>
      <c r="Q146" s="215"/>
      <c r="R146" s="215"/>
      <c r="S146" s="215"/>
      <c r="T146" s="216"/>
      <c r="AT146" s="217" t="s">
        <v>173</v>
      </c>
      <c r="AU146" s="217" t="s">
        <v>82</v>
      </c>
      <c r="AV146" s="11" t="s">
        <v>80</v>
      </c>
      <c r="AW146" s="11" t="s">
        <v>36</v>
      </c>
      <c r="AX146" s="11" t="s">
        <v>72</v>
      </c>
      <c r="AY146" s="217" t="s">
        <v>162</v>
      </c>
    </row>
    <row r="147" spans="2:65" s="12" customFormat="1">
      <c r="B147" s="218"/>
      <c r="C147" s="219"/>
      <c r="D147" s="204" t="s">
        <v>173</v>
      </c>
      <c r="E147" s="220" t="s">
        <v>21</v>
      </c>
      <c r="F147" s="221" t="s">
        <v>903</v>
      </c>
      <c r="G147" s="219"/>
      <c r="H147" s="222">
        <v>120</v>
      </c>
      <c r="I147" s="223"/>
      <c r="J147" s="219"/>
      <c r="K147" s="219"/>
      <c r="L147" s="224"/>
      <c r="M147" s="225"/>
      <c r="N147" s="226"/>
      <c r="O147" s="226"/>
      <c r="P147" s="226"/>
      <c r="Q147" s="226"/>
      <c r="R147" s="226"/>
      <c r="S147" s="226"/>
      <c r="T147" s="227"/>
      <c r="AT147" s="228" t="s">
        <v>173</v>
      </c>
      <c r="AU147" s="228" t="s">
        <v>82</v>
      </c>
      <c r="AV147" s="12" t="s">
        <v>82</v>
      </c>
      <c r="AW147" s="12" t="s">
        <v>36</v>
      </c>
      <c r="AX147" s="12" t="s">
        <v>72</v>
      </c>
      <c r="AY147" s="228" t="s">
        <v>162</v>
      </c>
    </row>
    <row r="148" spans="2:65" s="13" customFormat="1">
      <c r="B148" s="229"/>
      <c r="C148" s="230"/>
      <c r="D148" s="231" t="s">
        <v>173</v>
      </c>
      <c r="E148" s="232" t="s">
        <v>21</v>
      </c>
      <c r="F148" s="233" t="s">
        <v>177</v>
      </c>
      <c r="G148" s="230"/>
      <c r="H148" s="234">
        <v>120</v>
      </c>
      <c r="I148" s="235"/>
      <c r="J148" s="230"/>
      <c r="K148" s="230"/>
      <c r="L148" s="236"/>
      <c r="M148" s="237"/>
      <c r="N148" s="238"/>
      <c r="O148" s="238"/>
      <c r="P148" s="238"/>
      <c r="Q148" s="238"/>
      <c r="R148" s="238"/>
      <c r="S148" s="238"/>
      <c r="T148" s="239"/>
      <c r="AT148" s="240" t="s">
        <v>173</v>
      </c>
      <c r="AU148" s="240" t="s">
        <v>82</v>
      </c>
      <c r="AV148" s="13" t="s">
        <v>169</v>
      </c>
      <c r="AW148" s="13" t="s">
        <v>36</v>
      </c>
      <c r="AX148" s="13" t="s">
        <v>80</v>
      </c>
      <c r="AY148" s="240" t="s">
        <v>162</v>
      </c>
    </row>
    <row r="149" spans="2:65" s="1" customFormat="1" ht="28.9" customHeight="1">
      <c r="B149" s="40"/>
      <c r="C149" s="192" t="s">
        <v>237</v>
      </c>
      <c r="D149" s="192" t="s">
        <v>164</v>
      </c>
      <c r="E149" s="193" t="s">
        <v>238</v>
      </c>
      <c r="F149" s="194" t="s">
        <v>239</v>
      </c>
      <c r="G149" s="195" t="s">
        <v>167</v>
      </c>
      <c r="H149" s="196">
        <v>24</v>
      </c>
      <c r="I149" s="197"/>
      <c r="J149" s="198">
        <f>ROUND(I149*H149,2)</f>
        <v>0</v>
      </c>
      <c r="K149" s="194" t="s">
        <v>168</v>
      </c>
      <c r="L149" s="60"/>
      <c r="M149" s="199" t="s">
        <v>21</v>
      </c>
      <c r="N149" s="200" t="s">
        <v>43</v>
      </c>
      <c r="O149" s="41"/>
      <c r="P149" s="201">
        <f>O149*H149</f>
        <v>0</v>
      </c>
      <c r="Q149" s="201">
        <v>0</v>
      </c>
      <c r="R149" s="201">
        <f>Q149*H149</f>
        <v>0</v>
      </c>
      <c r="S149" s="201">
        <v>0</v>
      </c>
      <c r="T149" s="202">
        <f>S149*H149</f>
        <v>0</v>
      </c>
      <c r="AR149" s="23" t="s">
        <v>169</v>
      </c>
      <c r="AT149" s="23" t="s">
        <v>164</v>
      </c>
      <c r="AU149" s="23" t="s">
        <v>82</v>
      </c>
      <c r="AY149" s="23" t="s">
        <v>162</v>
      </c>
      <c r="BE149" s="203">
        <f>IF(N149="základní",J149,0)</f>
        <v>0</v>
      </c>
      <c r="BF149" s="203">
        <f>IF(N149="snížená",J149,0)</f>
        <v>0</v>
      </c>
      <c r="BG149" s="203">
        <f>IF(N149="zákl. přenesená",J149,0)</f>
        <v>0</v>
      </c>
      <c r="BH149" s="203">
        <f>IF(N149="sníž. přenesená",J149,0)</f>
        <v>0</v>
      </c>
      <c r="BI149" s="203">
        <f>IF(N149="nulová",J149,0)</f>
        <v>0</v>
      </c>
      <c r="BJ149" s="23" t="s">
        <v>80</v>
      </c>
      <c r="BK149" s="203">
        <f>ROUND(I149*H149,2)</f>
        <v>0</v>
      </c>
      <c r="BL149" s="23" t="s">
        <v>169</v>
      </c>
      <c r="BM149" s="23" t="s">
        <v>904</v>
      </c>
    </row>
    <row r="150" spans="2:65" s="1" customFormat="1" ht="229.5">
      <c r="B150" s="40"/>
      <c r="C150" s="62"/>
      <c r="D150" s="204" t="s">
        <v>171</v>
      </c>
      <c r="E150" s="62"/>
      <c r="F150" s="205" t="s">
        <v>234</v>
      </c>
      <c r="G150" s="62"/>
      <c r="H150" s="62"/>
      <c r="I150" s="162"/>
      <c r="J150" s="62"/>
      <c r="K150" s="62"/>
      <c r="L150" s="60"/>
      <c r="M150" s="206"/>
      <c r="N150" s="41"/>
      <c r="O150" s="41"/>
      <c r="P150" s="41"/>
      <c r="Q150" s="41"/>
      <c r="R150" s="41"/>
      <c r="S150" s="41"/>
      <c r="T150" s="77"/>
      <c r="AT150" s="23" t="s">
        <v>171</v>
      </c>
      <c r="AU150" s="23" t="s">
        <v>82</v>
      </c>
    </row>
    <row r="151" spans="2:65" s="11" customFormat="1">
      <c r="B151" s="207"/>
      <c r="C151" s="208"/>
      <c r="D151" s="204" t="s">
        <v>173</v>
      </c>
      <c r="E151" s="209" t="s">
        <v>21</v>
      </c>
      <c r="F151" s="210" t="s">
        <v>241</v>
      </c>
      <c r="G151" s="208"/>
      <c r="H151" s="211" t="s">
        <v>21</v>
      </c>
      <c r="I151" s="212"/>
      <c r="J151" s="208"/>
      <c r="K151" s="208"/>
      <c r="L151" s="213"/>
      <c r="M151" s="214"/>
      <c r="N151" s="215"/>
      <c r="O151" s="215"/>
      <c r="P151" s="215"/>
      <c r="Q151" s="215"/>
      <c r="R151" s="215"/>
      <c r="S151" s="215"/>
      <c r="T151" s="216"/>
      <c r="AT151" s="217" t="s">
        <v>173</v>
      </c>
      <c r="AU151" s="217" t="s">
        <v>82</v>
      </c>
      <c r="AV151" s="11" t="s">
        <v>80</v>
      </c>
      <c r="AW151" s="11" t="s">
        <v>36</v>
      </c>
      <c r="AX151" s="11" t="s">
        <v>72</v>
      </c>
      <c r="AY151" s="217" t="s">
        <v>162</v>
      </c>
    </row>
    <row r="152" spans="2:65" s="11" customFormat="1">
      <c r="B152" s="207"/>
      <c r="C152" s="208"/>
      <c r="D152" s="204" t="s">
        <v>173</v>
      </c>
      <c r="E152" s="209" t="s">
        <v>21</v>
      </c>
      <c r="F152" s="210" t="s">
        <v>228</v>
      </c>
      <c r="G152" s="208"/>
      <c r="H152" s="211" t="s">
        <v>21</v>
      </c>
      <c r="I152" s="212"/>
      <c r="J152" s="208"/>
      <c r="K152" s="208"/>
      <c r="L152" s="213"/>
      <c r="M152" s="214"/>
      <c r="N152" s="215"/>
      <c r="O152" s="215"/>
      <c r="P152" s="215"/>
      <c r="Q152" s="215"/>
      <c r="R152" s="215"/>
      <c r="S152" s="215"/>
      <c r="T152" s="216"/>
      <c r="AT152" s="217" t="s">
        <v>173</v>
      </c>
      <c r="AU152" s="217" t="s">
        <v>82</v>
      </c>
      <c r="AV152" s="11" t="s">
        <v>80</v>
      </c>
      <c r="AW152" s="11" t="s">
        <v>36</v>
      </c>
      <c r="AX152" s="11" t="s">
        <v>72</v>
      </c>
      <c r="AY152" s="217" t="s">
        <v>162</v>
      </c>
    </row>
    <row r="153" spans="2:65" s="12" customFormat="1">
      <c r="B153" s="218"/>
      <c r="C153" s="219"/>
      <c r="D153" s="204" t="s">
        <v>173</v>
      </c>
      <c r="E153" s="220" t="s">
        <v>21</v>
      </c>
      <c r="F153" s="221" t="s">
        <v>905</v>
      </c>
      <c r="G153" s="219"/>
      <c r="H153" s="222">
        <v>24</v>
      </c>
      <c r="I153" s="223"/>
      <c r="J153" s="219"/>
      <c r="K153" s="219"/>
      <c r="L153" s="224"/>
      <c r="M153" s="225"/>
      <c r="N153" s="226"/>
      <c r="O153" s="226"/>
      <c r="P153" s="226"/>
      <c r="Q153" s="226"/>
      <c r="R153" s="226"/>
      <c r="S153" s="226"/>
      <c r="T153" s="227"/>
      <c r="AT153" s="228" t="s">
        <v>173</v>
      </c>
      <c r="AU153" s="228" t="s">
        <v>82</v>
      </c>
      <c r="AV153" s="12" t="s">
        <v>82</v>
      </c>
      <c r="AW153" s="12" t="s">
        <v>36</v>
      </c>
      <c r="AX153" s="12" t="s">
        <v>72</v>
      </c>
      <c r="AY153" s="228" t="s">
        <v>162</v>
      </c>
    </row>
    <row r="154" spans="2:65" s="13" customFormat="1">
      <c r="B154" s="229"/>
      <c r="C154" s="230"/>
      <c r="D154" s="231" t="s">
        <v>173</v>
      </c>
      <c r="E154" s="232" t="s">
        <v>21</v>
      </c>
      <c r="F154" s="233" t="s">
        <v>177</v>
      </c>
      <c r="G154" s="230"/>
      <c r="H154" s="234">
        <v>24</v>
      </c>
      <c r="I154" s="235"/>
      <c r="J154" s="230"/>
      <c r="K154" s="230"/>
      <c r="L154" s="236"/>
      <c r="M154" s="237"/>
      <c r="N154" s="238"/>
      <c r="O154" s="238"/>
      <c r="P154" s="238"/>
      <c r="Q154" s="238"/>
      <c r="R154" s="238"/>
      <c r="S154" s="238"/>
      <c r="T154" s="239"/>
      <c r="AT154" s="240" t="s">
        <v>173</v>
      </c>
      <c r="AU154" s="240" t="s">
        <v>82</v>
      </c>
      <c r="AV154" s="13" t="s">
        <v>169</v>
      </c>
      <c r="AW154" s="13" t="s">
        <v>36</v>
      </c>
      <c r="AX154" s="13" t="s">
        <v>80</v>
      </c>
      <c r="AY154" s="240" t="s">
        <v>162</v>
      </c>
    </row>
    <row r="155" spans="2:65" s="1" customFormat="1" ht="28.9" customHeight="1">
      <c r="B155" s="40"/>
      <c r="C155" s="192" t="s">
        <v>243</v>
      </c>
      <c r="D155" s="192" t="s">
        <v>164</v>
      </c>
      <c r="E155" s="193" t="s">
        <v>244</v>
      </c>
      <c r="F155" s="194" t="s">
        <v>245</v>
      </c>
      <c r="G155" s="195" t="s">
        <v>167</v>
      </c>
      <c r="H155" s="196">
        <v>4.4800000000000004</v>
      </c>
      <c r="I155" s="197"/>
      <c r="J155" s="198">
        <f>ROUND(I155*H155,2)</f>
        <v>0</v>
      </c>
      <c r="K155" s="194" t="s">
        <v>168</v>
      </c>
      <c r="L155" s="60"/>
      <c r="M155" s="199" t="s">
        <v>21</v>
      </c>
      <c r="N155" s="200" t="s">
        <v>43</v>
      </c>
      <c r="O155" s="41"/>
      <c r="P155" s="201">
        <f>O155*H155</f>
        <v>0</v>
      </c>
      <c r="Q155" s="201">
        <v>0</v>
      </c>
      <c r="R155" s="201">
        <f>Q155*H155</f>
        <v>0</v>
      </c>
      <c r="S155" s="201">
        <v>0</v>
      </c>
      <c r="T155" s="202">
        <f>S155*H155</f>
        <v>0</v>
      </c>
      <c r="AR155" s="23" t="s">
        <v>169</v>
      </c>
      <c r="AT155" s="23" t="s">
        <v>164</v>
      </c>
      <c r="AU155" s="23" t="s">
        <v>82</v>
      </c>
      <c r="AY155" s="23" t="s">
        <v>162</v>
      </c>
      <c r="BE155" s="203">
        <f>IF(N155="základní",J155,0)</f>
        <v>0</v>
      </c>
      <c r="BF155" s="203">
        <f>IF(N155="snížená",J155,0)</f>
        <v>0</v>
      </c>
      <c r="BG155" s="203">
        <f>IF(N155="zákl. přenesená",J155,0)</f>
        <v>0</v>
      </c>
      <c r="BH155" s="203">
        <f>IF(N155="sníž. přenesená",J155,0)</f>
        <v>0</v>
      </c>
      <c r="BI155" s="203">
        <f>IF(N155="nulová",J155,0)</f>
        <v>0</v>
      </c>
      <c r="BJ155" s="23" t="s">
        <v>80</v>
      </c>
      <c r="BK155" s="203">
        <f>ROUND(I155*H155,2)</f>
        <v>0</v>
      </c>
      <c r="BL155" s="23" t="s">
        <v>169</v>
      </c>
      <c r="BM155" s="23" t="s">
        <v>906</v>
      </c>
    </row>
    <row r="156" spans="2:65" s="1" customFormat="1" ht="108">
      <c r="B156" s="40"/>
      <c r="C156" s="62"/>
      <c r="D156" s="204" t="s">
        <v>171</v>
      </c>
      <c r="E156" s="62"/>
      <c r="F156" s="205" t="s">
        <v>247</v>
      </c>
      <c r="G156" s="62"/>
      <c r="H156" s="62"/>
      <c r="I156" s="162"/>
      <c r="J156" s="62"/>
      <c r="K156" s="62"/>
      <c r="L156" s="60"/>
      <c r="M156" s="206"/>
      <c r="N156" s="41"/>
      <c r="O156" s="41"/>
      <c r="P156" s="41"/>
      <c r="Q156" s="41"/>
      <c r="R156" s="41"/>
      <c r="S156" s="41"/>
      <c r="T156" s="77"/>
      <c r="AT156" s="23" t="s">
        <v>171</v>
      </c>
      <c r="AU156" s="23" t="s">
        <v>82</v>
      </c>
    </row>
    <row r="157" spans="2:65" s="11" customFormat="1">
      <c r="B157" s="207"/>
      <c r="C157" s="208"/>
      <c r="D157" s="204" t="s">
        <v>173</v>
      </c>
      <c r="E157" s="209" t="s">
        <v>21</v>
      </c>
      <c r="F157" s="210" t="s">
        <v>891</v>
      </c>
      <c r="G157" s="208"/>
      <c r="H157" s="211" t="s">
        <v>21</v>
      </c>
      <c r="I157" s="212"/>
      <c r="J157" s="208"/>
      <c r="K157" s="208"/>
      <c r="L157" s="213"/>
      <c r="M157" s="214"/>
      <c r="N157" s="215"/>
      <c r="O157" s="215"/>
      <c r="P157" s="215"/>
      <c r="Q157" s="215"/>
      <c r="R157" s="215"/>
      <c r="S157" s="215"/>
      <c r="T157" s="216"/>
      <c r="AT157" s="217" t="s">
        <v>173</v>
      </c>
      <c r="AU157" s="217" t="s">
        <v>82</v>
      </c>
      <c r="AV157" s="11" t="s">
        <v>80</v>
      </c>
      <c r="AW157" s="11" t="s">
        <v>36</v>
      </c>
      <c r="AX157" s="11" t="s">
        <v>72</v>
      </c>
      <c r="AY157" s="217" t="s">
        <v>162</v>
      </c>
    </row>
    <row r="158" spans="2:65" s="11" customFormat="1">
      <c r="B158" s="207"/>
      <c r="C158" s="208"/>
      <c r="D158" s="204" t="s">
        <v>173</v>
      </c>
      <c r="E158" s="209" t="s">
        <v>21</v>
      </c>
      <c r="F158" s="210" t="s">
        <v>248</v>
      </c>
      <c r="G158" s="208"/>
      <c r="H158" s="211" t="s">
        <v>21</v>
      </c>
      <c r="I158" s="212"/>
      <c r="J158" s="208"/>
      <c r="K158" s="208"/>
      <c r="L158" s="213"/>
      <c r="M158" s="214"/>
      <c r="N158" s="215"/>
      <c r="O158" s="215"/>
      <c r="P158" s="215"/>
      <c r="Q158" s="215"/>
      <c r="R158" s="215"/>
      <c r="S158" s="215"/>
      <c r="T158" s="216"/>
      <c r="AT158" s="217" t="s">
        <v>173</v>
      </c>
      <c r="AU158" s="217" t="s">
        <v>82</v>
      </c>
      <c r="AV158" s="11" t="s">
        <v>80</v>
      </c>
      <c r="AW158" s="11" t="s">
        <v>36</v>
      </c>
      <c r="AX158" s="11" t="s">
        <v>72</v>
      </c>
      <c r="AY158" s="217" t="s">
        <v>162</v>
      </c>
    </row>
    <row r="159" spans="2:65" s="12" customFormat="1">
      <c r="B159" s="218"/>
      <c r="C159" s="219"/>
      <c r="D159" s="204" t="s">
        <v>173</v>
      </c>
      <c r="E159" s="220" t="s">
        <v>21</v>
      </c>
      <c r="F159" s="221" t="s">
        <v>907</v>
      </c>
      <c r="G159" s="219"/>
      <c r="H159" s="222">
        <v>4.4800000000000004</v>
      </c>
      <c r="I159" s="223"/>
      <c r="J159" s="219"/>
      <c r="K159" s="219"/>
      <c r="L159" s="224"/>
      <c r="M159" s="225"/>
      <c r="N159" s="226"/>
      <c r="O159" s="226"/>
      <c r="P159" s="226"/>
      <c r="Q159" s="226"/>
      <c r="R159" s="226"/>
      <c r="S159" s="226"/>
      <c r="T159" s="227"/>
      <c r="AT159" s="228" t="s">
        <v>173</v>
      </c>
      <c r="AU159" s="228" t="s">
        <v>82</v>
      </c>
      <c r="AV159" s="12" t="s">
        <v>82</v>
      </c>
      <c r="AW159" s="12" t="s">
        <v>36</v>
      </c>
      <c r="AX159" s="12" t="s">
        <v>72</v>
      </c>
      <c r="AY159" s="228" t="s">
        <v>162</v>
      </c>
    </row>
    <row r="160" spans="2:65" s="13" customFormat="1">
      <c r="B160" s="229"/>
      <c r="C160" s="230"/>
      <c r="D160" s="231" t="s">
        <v>173</v>
      </c>
      <c r="E160" s="232" t="s">
        <v>21</v>
      </c>
      <c r="F160" s="233" t="s">
        <v>177</v>
      </c>
      <c r="G160" s="230"/>
      <c r="H160" s="234">
        <v>4.4800000000000004</v>
      </c>
      <c r="I160" s="235"/>
      <c r="J160" s="230"/>
      <c r="K160" s="230"/>
      <c r="L160" s="236"/>
      <c r="M160" s="237"/>
      <c r="N160" s="238"/>
      <c r="O160" s="238"/>
      <c r="P160" s="238"/>
      <c r="Q160" s="238"/>
      <c r="R160" s="238"/>
      <c r="S160" s="238"/>
      <c r="T160" s="239"/>
      <c r="AT160" s="240" t="s">
        <v>173</v>
      </c>
      <c r="AU160" s="240" t="s">
        <v>82</v>
      </c>
      <c r="AV160" s="13" t="s">
        <v>169</v>
      </c>
      <c r="AW160" s="13" t="s">
        <v>36</v>
      </c>
      <c r="AX160" s="13" t="s">
        <v>80</v>
      </c>
      <c r="AY160" s="240" t="s">
        <v>162</v>
      </c>
    </row>
    <row r="161" spans="2:65" s="1" customFormat="1" ht="40.15" customHeight="1">
      <c r="B161" s="40"/>
      <c r="C161" s="192" t="s">
        <v>250</v>
      </c>
      <c r="D161" s="192" t="s">
        <v>164</v>
      </c>
      <c r="E161" s="193" t="s">
        <v>251</v>
      </c>
      <c r="F161" s="194" t="s">
        <v>252</v>
      </c>
      <c r="G161" s="195" t="s">
        <v>167</v>
      </c>
      <c r="H161" s="196">
        <v>22.52</v>
      </c>
      <c r="I161" s="197"/>
      <c r="J161" s="198">
        <f>ROUND(I161*H161,2)</f>
        <v>0</v>
      </c>
      <c r="K161" s="194" t="s">
        <v>168</v>
      </c>
      <c r="L161" s="60"/>
      <c r="M161" s="199" t="s">
        <v>21</v>
      </c>
      <c r="N161" s="200" t="s">
        <v>43</v>
      </c>
      <c r="O161" s="41"/>
      <c r="P161" s="201">
        <f>O161*H161</f>
        <v>0</v>
      </c>
      <c r="Q161" s="201">
        <v>1.7049999999999999E-2</v>
      </c>
      <c r="R161" s="201">
        <f>Q161*H161</f>
        <v>0.38396599999999997</v>
      </c>
      <c r="S161" s="201">
        <v>0</v>
      </c>
      <c r="T161" s="202">
        <f>S161*H161</f>
        <v>0</v>
      </c>
      <c r="AR161" s="23" t="s">
        <v>169</v>
      </c>
      <c r="AT161" s="23" t="s">
        <v>164</v>
      </c>
      <c r="AU161" s="23" t="s">
        <v>82</v>
      </c>
      <c r="AY161" s="23" t="s">
        <v>162</v>
      </c>
      <c r="BE161" s="203">
        <f>IF(N161="základní",J161,0)</f>
        <v>0</v>
      </c>
      <c r="BF161" s="203">
        <f>IF(N161="snížená",J161,0)</f>
        <v>0</v>
      </c>
      <c r="BG161" s="203">
        <f>IF(N161="zákl. přenesená",J161,0)</f>
        <v>0</v>
      </c>
      <c r="BH161" s="203">
        <f>IF(N161="sníž. přenesená",J161,0)</f>
        <v>0</v>
      </c>
      <c r="BI161" s="203">
        <f>IF(N161="nulová",J161,0)</f>
        <v>0</v>
      </c>
      <c r="BJ161" s="23" t="s">
        <v>80</v>
      </c>
      <c r="BK161" s="203">
        <f>ROUND(I161*H161,2)</f>
        <v>0</v>
      </c>
      <c r="BL161" s="23" t="s">
        <v>169</v>
      </c>
      <c r="BM161" s="23" t="s">
        <v>908</v>
      </c>
    </row>
    <row r="162" spans="2:65" s="1" customFormat="1" ht="229.5">
      <c r="B162" s="40"/>
      <c r="C162" s="62"/>
      <c r="D162" s="204" t="s">
        <v>171</v>
      </c>
      <c r="E162" s="62"/>
      <c r="F162" s="205" t="s">
        <v>254</v>
      </c>
      <c r="G162" s="62"/>
      <c r="H162" s="62"/>
      <c r="I162" s="162"/>
      <c r="J162" s="62"/>
      <c r="K162" s="62"/>
      <c r="L162" s="60"/>
      <c r="M162" s="206"/>
      <c r="N162" s="41"/>
      <c r="O162" s="41"/>
      <c r="P162" s="41"/>
      <c r="Q162" s="41"/>
      <c r="R162" s="41"/>
      <c r="S162" s="41"/>
      <c r="T162" s="77"/>
      <c r="AT162" s="23" t="s">
        <v>171</v>
      </c>
      <c r="AU162" s="23" t="s">
        <v>82</v>
      </c>
    </row>
    <row r="163" spans="2:65" s="11" customFormat="1">
      <c r="B163" s="207"/>
      <c r="C163" s="208"/>
      <c r="D163" s="204" t="s">
        <v>173</v>
      </c>
      <c r="E163" s="209" t="s">
        <v>21</v>
      </c>
      <c r="F163" s="210" t="s">
        <v>891</v>
      </c>
      <c r="G163" s="208"/>
      <c r="H163" s="211" t="s">
        <v>21</v>
      </c>
      <c r="I163" s="212"/>
      <c r="J163" s="208"/>
      <c r="K163" s="208"/>
      <c r="L163" s="213"/>
      <c r="M163" s="214"/>
      <c r="N163" s="215"/>
      <c r="O163" s="215"/>
      <c r="P163" s="215"/>
      <c r="Q163" s="215"/>
      <c r="R163" s="215"/>
      <c r="S163" s="215"/>
      <c r="T163" s="216"/>
      <c r="AT163" s="217" t="s">
        <v>173</v>
      </c>
      <c r="AU163" s="217" t="s">
        <v>82</v>
      </c>
      <c r="AV163" s="11" t="s">
        <v>80</v>
      </c>
      <c r="AW163" s="11" t="s">
        <v>36</v>
      </c>
      <c r="AX163" s="11" t="s">
        <v>72</v>
      </c>
      <c r="AY163" s="217" t="s">
        <v>162</v>
      </c>
    </row>
    <row r="164" spans="2:65" s="11" customFormat="1">
      <c r="B164" s="207"/>
      <c r="C164" s="208"/>
      <c r="D164" s="204" t="s">
        <v>173</v>
      </c>
      <c r="E164" s="209" t="s">
        <v>21</v>
      </c>
      <c r="F164" s="210" t="s">
        <v>255</v>
      </c>
      <c r="G164" s="208"/>
      <c r="H164" s="211" t="s">
        <v>21</v>
      </c>
      <c r="I164" s="212"/>
      <c r="J164" s="208"/>
      <c r="K164" s="208"/>
      <c r="L164" s="213"/>
      <c r="M164" s="214"/>
      <c r="N164" s="215"/>
      <c r="O164" s="215"/>
      <c r="P164" s="215"/>
      <c r="Q164" s="215"/>
      <c r="R164" s="215"/>
      <c r="S164" s="215"/>
      <c r="T164" s="216"/>
      <c r="AT164" s="217" t="s">
        <v>173</v>
      </c>
      <c r="AU164" s="217" t="s">
        <v>82</v>
      </c>
      <c r="AV164" s="11" t="s">
        <v>80</v>
      </c>
      <c r="AW164" s="11" t="s">
        <v>36</v>
      </c>
      <c r="AX164" s="11" t="s">
        <v>72</v>
      </c>
      <c r="AY164" s="217" t="s">
        <v>162</v>
      </c>
    </row>
    <row r="165" spans="2:65" s="12" customFormat="1">
      <c r="B165" s="218"/>
      <c r="C165" s="219"/>
      <c r="D165" s="204" t="s">
        <v>173</v>
      </c>
      <c r="E165" s="220" t="s">
        <v>21</v>
      </c>
      <c r="F165" s="221" t="s">
        <v>909</v>
      </c>
      <c r="G165" s="219"/>
      <c r="H165" s="222">
        <v>22.52</v>
      </c>
      <c r="I165" s="223"/>
      <c r="J165" s="219"/>
      <c r="K165" s="219"/>
      <c r="L165" s="224"/>
      <c r="M165" s="225"/>
      <c r="N165" s="226"/>
      <c r="O165" s="226"/>
      <c r="P165" s="226"/>
      <c r="Q165" s="226"/>
      <c r="R165" s="226"/>
      <c r="S165" s="226"/>
      <c r="T165" s="227"/>
      <c r="AT165" s="228" t="s">
        <v>173</v>
      </c>
      <c r="AU165" s="228" t="s">
        <v>82</v>
      </c>
      <c r="AV165" s="12" t="s">
        <v>82</v>
      </c>
      <c r="AW165" s="12" t="s">
        <v>36</v>
      </c>
      <c r="AX165" s="12" t="s">
        <v>72</v>
      </c>
      <c r="AY165" s="228" t="s">
        <v>162</v>
      </c>
    </row>
    <row r="166" spans="2:65" s="13" customFormat="1">
      <c r="B166" s="229"/>
      <c r="C166" s="230"/>
      <c r="D166" s="231" t="s">
        <v>173</v>
      </c>
      <c r="E166" s="232" t="s">
        <v>21</v>
      </c>
      <c r="F166" s="233" t="s">
        <v>177</v>
      </c>
      <c r="G166" s="230"/>
      <c r="H166" s="234">
        <v>22.52</v>
      </c>
      <c r="I166" s="235"/>
      <c r="J166" s="230"/>
      <c r="K166" s="230"/>
      <c r="L166" s="236"/>
      <c r="M166" s="237"/>
      <c r="N166" s="238"/>
      <c r="O166" s="238"/>
      <c r="P166" s="238"/>
      <c r="Q166" s="238"/>
      <c r="R166" s="238"/>
      <c r="S166" s="238"/>
      <c r="T166" s="239"/>
      <c r="AT166" s="240" t="s">
        <v>173</v>
      </c>
      <c r="AU166" s="240" t="s">
        <v>82</v>
      </c>
      <c r="AV166" s="13" t="s">
        <v>169</v>
      </c>
      <c r="AW166" s="13" t="s">
        <v>36</v>
      </c>
      <c r="AX166" s="13" t="s">
        <v>80</v>
      </c>
      <c r="AY166" s="240" t="s">
        <v>162</v>
      </c>
    </row>
    <row r="167" spans="2:65" s="1" customFormat="1" ht="28.9" customHeight="1">
      <c r="B167" s="40"/>
      <c r="C167" s="192" t="s">
        <v>257</v>
      </c>
      <c r="D167" s="192" t="s">
        <v>164</v>
      </c>
      <c r="E167" s="193" t="s">
        <v>258</v>
      </c>
      <c r="F167" s="194" t="s">
        <v>259</v>
      </c>
      <c r="G167" s="195" t="s">
        <v>260</v>
      </c>
      <c r="H167" s="196">
        <v>13</v>
      </c>
      <c r="I167" s="197"/>
      <c r="J167" s="198">
        <f>ROUND(I167*H167,2)</f>
        <v>0</v>
      </c>
      <c r="K167" s="194" t="s">
        <v>168</v>
      </c>
      <c r="L167" s="60"/>
      <c r="M167" s="199" t="s">
        <v>21</v>
      </c>
      <c r="N167" s="200" t="s">
        <v>43</v>
      </c>
      <c r="O167" s="41"/>
      <c r="P167" s="201">
        <f>O167*H167</f>
        <v>0</v>
      </c>
      <c r="Q167" s="201">
        <v>6.9999999999999999E-4</v>
      </c>
      <c r="R167" s="201">
        <f>Q167*H167</f>
        <v>9.1000000000000004E-3</v>
      </c>
      <c r="S167" s="201">
        <v>0</v>
      </c>
      <c r="T167" s="202">
        <f>S167*H167</f>
        <v>0</v>
      </c>
      <c r="AR167" s="23" t="s">
        <v>169</v>
      </c>
      <c r="AT167" s="23" t="s">
        <v>164</v>
      </c>
      <c r="AU167" s="23" t="s">
        <v>82</v>
      </c>
      <c r="AY167" s="23" t="s">
        <v>162</v>
      </c>
      <c r="BE167" s="203">
        <f>IF(N167="základní",J167,0)</f>
        <v>0</v>
      </c>
      <c r="BF167" s="203">
        <f>IF(N167="snížená",J167,0)</f>
        <v>0</v>
      </c>
      <c r="BG167" s="203">
        <f>IF(N167="zákl. přenesená",J167,0)</f>
        <v>0</v>
      </c>
      <c r="BH167" s="203">
        <f>IF(N167="sníž. přenesená",J167,0)</f>
        <v>0</v>
      </c>
      <c r="BI167" s="203">
        <f>IF(N167="nulová",J167,0)</f>
        <v>0</v>
      </c>
      <c r="BJ167" s="23" t="s">
        <v>80</v>
      </c>
      <c r="BK167" s="203">
        <f>ROUND(I167*H167,2)</f>
        <v>0</v>
      </c>
      <c r="BL167" s="23" t="s">
        <v>169</v>
      </c>
      <c r="BM167" s="23" t="s">
        <v>910</v>
      </c>
    </row>
    <row r="168" spans="2:65" s="1" customFormat="1" ht="81">
      <c r="B168" s="40"/>
      <c r="C168" s="62"/>
      <c r="D168" s="204" t="s">
        <v>171</v>
      </c>
      <c r="E168" s="62"/>
      <c r="F168" s="205" t="s">
        <v>262</v>
      </c>
      <c r="G168" s="62"/>
      <c r="H168" s="62"/>
      <c r="I168" s="162"/>
      <c r="J168" s="62"/>
      <c r="K168" s="62"/>
      <c r="L168" s="60"/>
      <c r="M168" s="206"/>
      <c r="N168" s="41"/>
      <c r="O168" s="41"/>
      <c r="P168" s="41"/>
      <c r="Q168" s="41"/>
      <c r="R168" s="41"/>
      <c r="S168" s="41"/>
      <c r="T168" s="77"/>
      <c r="AT168" s="23" t="s">
        <v>171</v>
      </c>
      <c r="AU168" s="23" t="s">
        <v>82</v>
      </c>
    </row>
    <row r="169" spans="2:65" s="11" customFormat="1">
      <c r="B169" s="207"/>
      <c r="C169" s="208"/>
      <c r="D169" s="204" t="s">
        <v>173</v>
      </c>
      <c r="E169" s="209" t="s">
        <v>21</v>
      </c>
      <c r="F169" s="210" t="s">
        <v>891</v>
      </c>
      <c r="G169" s="208"/>
      <c r="H169" s="211" t="s">
        <v>21</v>
      </c>
      <c r="I169" s="212"/>
      <c r="J169" s="208"/>
      <c r="K169" s="208"/>
      <c r="L169" s="213"/>
      <c r="M169" s="214"/>
      <c r="N169" s="215"/>
      <c r="O169" s="215"/>
      <c r="P169" s="215"/>
      <c r="Q169" s="215"/>
      <c r="R169" s="215"/>
      <c r="S169" s="215"/>
      <c r="T169" s="216"/>
      <c r="AT169" s="217" t="s">
        <v>173</v>
      </c>
      <c r="AU169" s="217" t="s">
        <v>82</v>
      </c>
      <c r="AV169" s="11" t="s">
        <v>80</v>
      </c>
      <c r="AW169" s="11" t="s">
        <v>36</v>
      </c>
      <c r="AX169" s="11" t="s">
        <v>72</v>
      </c>
      <c r="AY169" s="217" t="s">
        <v>162</v>
      </c>
    </row>
    <row r="170" spans="2:65" s="12" customFormat="1">
      <c r="B170" s="218"/>
      <c r="C170" s="219"/>
      <c r="D170" s="204" t="s">
        <v>173</v>
      </c>
      <c r="E170" s="220" t="s">
        <v>21</v>
      </c>
      <c r="F170" s="221" t="s">
        <v>257</v>
      </c>
      <c r="G170" s="219"/>
      <c r="H170" s="222">
        <v>13</v>
      </c>
      <c r="I170" s="223"/>
      <c r="J170" s="219"/>
      <c r="K170" s="219"/>
      <c r="L170" s="224"/>
      <c r="M170" s="225"/>
      <c r="N170" s="226"/>
      <c r="O170" s="226"/>
      <c r="P170" s="226"/>
      <c r="Q170" s="226"/>
      <c r="R170" s="226"/>
      <c r="S170" s="226"/>
      <c r="T170" s="227"/>
      <c r="AT170" s="228" t="s">
        <v>173</v>
      </c>
      <c r="AU170" s="228" t="s">
        <v>82</v>
      </c>
      <c r="AV170" s="12" t="s">
        <v>82</v>
      </c>
      <c r="AW170" s="12" t="s">
        <v>36</v>
      </c>
      <c r="AX170" s="12" t="s">
        <v>72</v>
      </c>
      <c r="AY170" s="228" t="s">
        <v>162</v>
      </c>
    </row>
    <row r="171" spans="2:65" s="13" customFormat="1">
      <c r="B171" s="229"/>
      <c r="C171" s="230"/>
      <c r="D171" s="231" t="s">
        <v>173</v>
      </c>
      <c r="E171" s="232" t="s">
        <v>21</v>
      </c>
      <c r="F171" s="233" t="s">
        <v>177</v>
      </c>
      <c r="G171" s="230"/>
      <c r="H171" s="234">
        <v>13</v>
      </c>
      <c r="I171" s="235"/>
      <c r="J171" s="230"/>
      <c r="K171" s="230"/>
      <c r="L171" s="236"/>
      <c r="M171" s="237"/>
      <c r="N171" s="238"/>
      <c r="O171" s="238"/>
      <c r="P171" s="238"/>
      <c r="Q171" s="238"/>
      <c r="R171" s="238"/>
      <c r="S171" s="238"/>
      <c r="T171" s="239"/>
      <c r="AT171" s="240" t="s">
        <v>173</v>
      </c>
      <c r="AU171" s="240" t="s">
        <v>82</v>
      </c>
      <c r="AV171" s="13" t="s">
        <v>169</v>
      </c>
      <c r="AW171" s="13" t="s">
        <v>36</v>
      </c>
      <c r="AX171" s="13" t="s">
        <v>80</v>
      </c>
      <c r="AY171" s="240" t="s">
        <v>162</v>
      </c>
    </row>
    <row r="172" spans="2:65" s="1" customFormat="1" ht="28.9" customHeight="1">
      <c r="B172" s="40"/>
      <c r="C172" s="192" t="s">
        <v>263</v>
      </c>
      <c r="D172" s="192" t="s">
        <v>164</v>
      </c>
      <c r="E172" s="193" t="s">
        <v>264</v>
      </c>
      <c r="F172" s="194" t="s">
        <v>265</v>
      </c>
      <c r="G172" s="195" t="s">
        <v>260</v>
      </c>
      <c r="H172" s="196">
        <v>13</v>
      </c>
      <c r="I172" s="197"/>
      <c r="J172" s="198">
        <f>ROUND(I172*H172,2)</f>
        <v>0</v>
      </c>
      <c r="K172" s="194" t="s">
        <v>168</v>
      </c>
      <c r="L172" s="60"/>
      <c r="M172" s="199" t="s">
        <v>21</v>
      </c>
      <c r="N172" s="200" t="s">
        <v>43</v>
      </c>
      <c r="O172" s="41"/>
      <c r="P172" s="201">
        <f>O172*H172</f>
        <v>0</v>
      </c>
      <c r="Q172" s="201">
        <v>0</v>
      </c>
      <c r="R172" s="201">
        <f>Q172*H172</f>
        <v>0</v>
      </c>
      <c r="S172" s="201">
        <v>0</v>
      </c>
      <c r="T172" s="202">
        <f>S172*H172</f>
        <v>0</v>
      </c>
      <c r="AR172" s="23" t="s">
        <v>169</v>
      </c>
      <c r="AT172" s="23" t="s">
        <v>164</v>
      </c>
      <c r="AU172" s="23" t="s">
        <v>82</v>
      </c>
      <c r="AY172" s="23" t="s">
        <v>162</v>
      </c>
      <c r="BE172" s="203">
        <f>IF(N172="základní",J172,0)</f>
        <v>0</v>
      </c>
      <c r="BF172" s="203">
        <f>IF(N172="snížená",J172,0)</f>
        <v>0</v>
      </c>
      <c r="BG172" s="203">
        <f>IF(N172="zákl. přenesená",J172,0)</f>
        <v>0</v>
      </c>
      <c r="BH172" s="203">
        <f>IF(N172="sníž. přenesená",J172,0)</f>
        <v>0</v>
      </c>
      <c r="BI172" s="203">
        <f>IF(N172="nulová",J172,0)</f>
        <v>0</v>
      </c>
      <c r="BJ172" s="23" t="s">
        <v>80</v>
      </c>
      <c r="BK172" s="203">
        <f>ROUND(I172*H172,2)</f>
        <v>0</v>
      </c>
      <c r="BL172" s="23" t="s">
        <v>169</v>
      </c>
      <c r="BM172" s="23" t="s">
        <v>911</v>
      </c>
    </row>
    <row r="173" spans="2:65" s="11" customFormat="1">
      <c r="B173" s="207"/>
      <c r="C173" s="208"/>
      <c r="D173" s="204" t="s">
        <v>173</v>
      </c>
      <c r="E173" s="209" t="s">
        <v>21</v>
      </c>
      <c r="F173" s="210" t="s">
        <v>891</v>
      </c>
      <c r="G173" s="208"/>
      <c r="H173" s="211" t="s">
        <v>21</v>
      </c>
      <c r="I173" s="212"/>
      <c r="J173" s="208"/>
      <c r="K173" s="208"/>
      <c r="L173" s="213"/>
      <c r="M173" s="214"/>
      <c r="N173" s="215"/>
      <c r="O173" s="215"/>
      <c r="P173" s="215"/>
      <c r="Q173" s="215"/>
      <c r="R173" s="215"/>
      <c r="S173" s="215"/>
      <c r="T173" s="216"/>
      <c r="AT173" s="217" t="s">
        <v>173</v>
      </c>
      <c r="AU173" s="217" t="s">
        <v>82</v>
      </c>
      <c r="AV173" s="11" t="s">
        <v>80</v>
      </c>
      <c r="AW173" s="11" t="s">
        <v>36</v>
      </c>
      <c r="AX173" s="11" t="s">
        <v>72</v>
      </c>
      <c r="AY173" s="217" t="s">
        <v>162</v>
      </c>
    </row>
    <row r="174" spans="2:65" s="12" customFormat="1">
      <c r="B174" s="218"/>
      <c r="C174" s="219"/>
      <c r="D174" s="204" t="s">
        <v>173</v>
      </c>
      <c r="E174" s="220" t="s">
        <v>21</v>
      </c>
      <c r="F174" s="221" t="s">
        <v>257</v>
      </c>
      <c r="G174" s="219"/>
      <c r="H174" s="222">
        <v>13</v>
      </c>
      <c r="I174" s="223"/>
      <c r="J174" s="219"/>
      <c r="K174" s="219"/>
      <c r="L174" s="224"/>
      <c r="M174" s="225"/>
      <c r="N174" s="226"/>
      <c r="O174" s="226"/>
      <c r="P174" s="226"/>
      <c r="Q174" s="226"/>
      <c r="R174" s="226"/>
      <c r="S174" s="226"/>
      <c r="T174" s="227"/>
      <c r="AT174" s="228" t="s">
        <v>173</v>
      </c>
      <c r="AU174" s="228" t="s">
        <v>82</v>
      </c>
      <c r="AV174" s="12" t="s">
        <v>82</v>
      </c>
      <c r="AW174" s="12" t="s">
        <v>36</v>
      </c>
      <c r="AX174" s="12" t="s">
        <v>72</v>
      </c>
      <c r="AY174" s="228" t="s">
        <v>162</v>
      </c>
    </row>
    <row r="175" spans="2:65" s="13" customFormat="1">
      <c r="B175" s="229"/>
      <c r="C175" s="230"/>
      <c r="D175" s="231" t="s">
        <v>173</v>
      </c>
      <c r="E175" s="232" t="s">
        <v>21</v>
      </c>
      <c r="F175" s="233" t="s">
        <v>177</v>
      </c>
      <c r="G175" s="230"/>
      <c r="H175" s="234">
        <v>13</v>
      </c>
      <c r="I175" s="235"/>
      <c r="J175" s="230"/>
      <c r="K175" s="230"/>
      <c r="L175" s="236"/>
      <c r="M175" s="237"/>
      <c r="N175" s="238"/>
      <c r="O175" s="238"/>
      <c r="P175" s="238"/>
      <c r="Q175" s="238"/>
      <c r="R175" s="238"/>
      <c r="S175" s="238"/>
      <c r="T175" s="239"/>
      <c r="AT175" s="240" t="s">
        <v>173</v>
      </c>
      <c r="AU175" s="240" t="s">
        <v>82</v>
      </c>
      <c r="AV175" s="13" t="s">
        <v>169</v>
      </c>
      <c r="AW175" s="13" t="s">
        <v>36</v>
      </c>
      <c r="AX175" s="13" t="s">
        <v>80</v>
      </c>
      <c r="AY175" s="240" t="s">
        <v>162</v>
      </c>
    </row>
    <row r="176" spans="2:65" s="1" customFormat="1" ht="28.9" customHeight="1">
      <c r="B176" s="40"/>
      <c r="C176" s="192" t="s">
        <v>10</v>
      </c>
      <c r="D176" s="192" t="s">
        <v>164</v>
      </c>
      <c r="E176" s="193" t="s">
        <v>267</v>
      </c>
      <c r="F176" s="194" t="s">
        <v>268</v>
      </c>
      <c r="G176" s="195" t="s">
        <v>260</v>
      </c>
      <c r="H176" s="196">
        <v>13</v>
      </c>
      <c r="I176" s="197"/>
      <c r="J176" s="198">
        <f>ROUND(I176*H176,2)</f>
        <v>0</v>
      </c>
      <c r="K176" s="194" t="s">
        <v>168</v>
      </c>
      <c r="L176" s="60"/>
      <c r="M176" s="199" t="s">
        <v>21</v>
      </c>
      <c r="N176" s="200" t="s">
        <v>43</v>
      </c>
      <c r="O176" s="41"/>
      <c r="P176" s="201">
        <f>O176*H176</f>
        <v>0</v>
      </c>
      <c r="Q176" s="201">
        <v>7.9000000000000001E-4</v>
      </c>
      <c r="R176" s="201">
        <f>Q176*H176</f>
        <v>1.027E-2</v>
      </c>
      <c r="S176" s="201">
        <v>0</v>
      </c>
      <c r="T176" s="202">
        <f>S176*H176</f>
        <v>0</v>
      </c>
      <c r="AR176" s="23" t="s">
        <v>169</v>
      </c>
      <c r="AT176" s="23" t="s">
        <v>164</v>
      </c>
      <c r="AU176" s="23" t="s">
        <v>82</v>
      </c>
      <c r="AY176" s="23" t="s">
        <v>162</v>
      </c>
      <c r="BE176" s="203">
        <f>IF(N176="základní",J176,0)</f>
        <v>0</v>
      </c>
      <c r="BF176" s="203">
        <f>IF(N176="snížená",J176,0)</f>
        <v>0</v>
      </c>
      <c r="BG176" s="203">
        <f>IF(N176="zákl. přenesená",J176,0)</f>
        <v>0</v>
      </c>
      <c r="BH176" s="203">
        <f>IF(N176="sníž. přenesená",J176,0)</f>
        <v>0</v>
      </c>
      <c r="BI176" s="203">
        <f>IF(N176="nulová",J176,0)</f>
        <v>0</v>
      </c>
      <c r="BJ176" s="23" t="s">
        <v>80</v>
      </c>
      <c r="BK176" s="203">
        <f>ROUND(I176*H176,2)</f>
        <v>0</v>
      </c>
      <c r="BL176" s="23" t="s">
        <v>169</v>
      </c>
      <c r="BM176" s="23" t="s">
        <v>912</v>
      </c>
    </row>
    <row r="177" spans="2:65" s="1" customFormat="1" ht="40.5">
      <c r="B177" s="40"/>
      <c r="C177" s="62"/>
      <c r="D177" s="204" t="s">
        <v>171</v>
      </c>
      <c r="E177" s="62"/>
      <c r="F177" s="205" t="s">
        <v>270</v>
      </c>
      <c r="G177" s="62"/>
      <c r="H177" s="62"/>
      <c r="I177" s="162"/>
      <c r="J177" s="62"/>
      <c r="K177" s="62"/>
      <c r="L177" s="60"/>
      <c r="M177" s="206"/>
      <c r="N177" s="41"/>
      <c r="O177" s="41"/>
      <c r="P177" s="41"/>
      <c r="Q177" s="41"/>
      <c r="R177" s="41"/>
      <c r="S177" s="41"/>
      <c r="T177" s="77"/>
      <c r="AT177" s="23" t="s">
        <v>171</v>
      </c>
      <c r="AU177" s="23" t="s">
        <v>82</v>
      </c>
    </row>
    <row r="178" spans="2:65" s="11" customFormat="1">
      <c r="B178" s="207"/>
      <c r="C178" s="208"/>
      <c r="D178" s="204" t="s">
        <v>173</v>
      </c>
      <c r="E178" s="209" t="s">
        <v>21</v>
      </c>
      <c r="F178" s="210" t="s">
        <v>891</v>
      </c>
      <c r="G178" s="208"/>
      <c r="H178" s="211" t="s">
        <v>21</v>
      </c>
      <c r="I178" s="212"/>
      <c r="J178" s="208"/>
      <c r="K178" s="208"/>
      <c r="L178" s="213"/>
      <c r="M178" s="214"/>
      <c r="N178" s="215"/>
      <c r="O178" s="215"/>
      <c r="P178" s="215"/>
      <c r="Q178" s="215"/>
      <c r="R178" s="215"/>
      <c r="S178" s="215"/>
      <c r="T178" s="216"/>
      <c r="AT178" s="217" t="s">
        <v>173</v>
      </c>
      <c r="AU178" s="217" t="s">
        <v>82</v>
      </c>
      <c r="AV178" s="11" t="s">
        <v>80</v>
      </c>
      <c r="AW178" s="11" t="s">
        <v>36</v>
      </c>
      <c r="AX178" s="11" t="s">
        <v>72</v>
      </c>
      <c r="AY178" s="217" t="s">
        <v>162</v>
      </c>
    </row>
    <row r="179" spans="2:65" s="12" customFormat="1">
      <c r="B179" s="218"/>
      <c r="C179" s="219"/>
      <c r="D179" s="204" t="s">
        <v>173</v>
      </c>
      <c r="E179" s="220" t="s">
        <v>21</v>
      </c>
      <c r="F179" s="221" t="s">
        <v>257</v>
      </c>
      <c r="G179" s="219"/>
      <c r="H179" s="222">
        <v>13</v>
      </c>
      <c r="I179" s="223"/>
      <c r="J179" s="219"/>
      <c r="K179" s="219"/>
      <c r="L179" s="224"/>
      <c r="M179" s="225"/>
      <c r="N179" s="226"/>
      <c r="O179" s="226"/>
      <c r="P179" s="226"/>
      <c r="Q179" s="226"/>
      <c r="R179" s="226"/>
      <c r="S179" s="226"/>
      <c r="T179" s="227"/>
      <c r="AT179" s="228" t="s">
        <v>173</v>
      </c>
      <c r="AU179" s="228" t="s">
        <v>82</v>
      </c>
      <c r="AV179" s="12" t="s">
        <v>82</v>
      </c>
      <c r="AW179" s="12" t="s">
        <v>36</v>
      </c>
      <c r="AX179" s="12" t="s">
        <v>72</v>
      </c>
      <c r="AY179" s="228" t="s">
        <v>162</v>
      </c>
    </row>
    <row r="180" spans="2:65" s="13" customFormat="1">
      <c r="B180" s="229"/>
      <c r="C180" s="230"/>
      <c r="D180" s="231" t="s">
        <v>173</v>
      </c>
      <c r="E180" s="232" t="s">
        <v>21</v>
      </c>
      <c r="F180" s="233" t="s">
        <v>177</v>
      </c>
      <c r="G180" s="230"/>
      <c r="H180" s="234">
        <v>13</v>
      </c>
      <c r="I180" s="235"/>
      <c r="J180" s="230"/>
      <c r="K180" s="230"/>
      <c r="L180" s="236"/>
      <c r="M180" s="237"/>
      <c r="N180" s="238"/>
      <c r="O180" s="238"/>
      <c r="P180" s="238"/>
      <c r="Q180" s="238"/>
      <c r="R180" s="238"/>
      <c r="S180" s="238"/>
      <c r="T180" s="239"/>
      <c r="AT180" s="240" t="s">
        <v>173</v>
      </c>
      <c r="AU180" s="240" t="s">
        <v>82</v>
      </c>
      <c r="AV180" s="13" t="s">
        <v>169</v>
      </c>
      <c r="AW180" s="13" t="s">
        <v>36</v>
      </c>
      <c r="AX180" s="13" t="s">
        <v>80</v>
      </c>
      <c r="AY180" s="240" t="s">
        <v>162</v>
      </c>
    </row>
    <row r="181" spans="2:65" s="1" customFormat="1" ht="28.9" customHeight="1">
      <c r="B181" s="40"/>
      <c r="C181" s="192" t="s">
        <v>271</v>
      </c>
      <c r="D181" s="192" t="s">
        <v>164</v>
      </c>
      <c r="E181" s="193" t="s">
        <v>272</v>
      </c>
      <c r="F181" s="194" t="s">
        <v>273</v>
      </c>
      <c r="G181" s="195" t="s">
        <v>260</v>
      </c>
      <c r="H181" s="196">
        <v>13</v>
      </c>
      <c r="I181" s="197"/>
      <c r="J181" s="198">
        <f>ROUND(I181*H181,2)</f>
        <v>0</v>
      </c>
      <c r="K181" s="194" t="s">
        <v>168</v>
      </c>
      <c r="L181" s="60"/>
      <c r="M181" s="199" t="s">
        <v>21</v>
      </c>
      <c r="N181" s="200" t="s">
        <v>43</v>
      </c>
      <c r="O181" s="41"/>
      <c r="P181" s="201">
        <f>O181*H181</f>
        <v>0</v>
      </c>
      <c r="Q181" s="201">
        <v>0</v>
      </c>
      <c r="R181" s="201">
        <f>Q181*H181</f>
        <v>0</v>
      </c>
      <c r="S181" s="201">
        <v>0</v>
      </c>
      <c r="T181" s="202">
        <f>S181*H181</f>
        <v>0</v>
      </c>
      <c r="AR181" s="23" t="s">
        <v>169</v>
      </c>
      <c r="AT181" s="23" t="s">
        <v>164</v>
      </c>
      <c r="AU181" s="23" t="s">
        <v>82</v>
      </c>
      <c r="AY181" s="23" t="s">
        <v>162</v>
      </c>
      <c r="BE181" s="203">
        <f>IF(N181="základní",J181,0)</f>
        <v>0</v>
      </c>
      <c r="BF181" s="203">
        <f>IF(N181="snížená",J181,0)</f>
        <v>0</v>
      </c>
      <c r="BG181" s="203">
        <f>IF(N181="zákl. přenesená",J181,0)</f>
        <v>0</v>
      </c>
      <c r="BH181" s="203">
        <f>IF(N181="sníž. přenesená",J181,0)</f>
        <v>0</v>
      </c>
      <c r="BI181" s="203">
        <f>IF(N181="nulová",J181,0)</f>
        <v>0</v>
      </c>
      <c r="BJ181" s="23" t="s">
        <v>80</v>
      </c>
      <c r="BK181" s="203">
        <f>ROUND(I181*H181,2)</f>
        <v>0</v>
      </c>
      <c r="BL181" s="23" t="s">
        <v>169</v>
      </c>
      <c r="BM181" s="23" t="s">
        <v>913</v>
      </c>
    </row>
    <row r="182" spans="2:65" s="11" customFormat="1">
      <c r="B182" s="207"/>
      <c r="C182" s="208"/>
      <c r="D182" s="204" t="s">
        <v>173</v>
      </c>
      <c r="E182" s="209" t="s">
        <v>21</v>
      </c>
      <c r="F182" s="210" t="s">
        <v>891</v>
      </c>
      <c r="G182" s="208"/>
      <c r="H182" s="211" t="s">
        <v>21</v>
      </c>
      <c r="I182" s="212"/>
      <c r="J182" s="208"/>
      <c r="K182" s="208"/>
      <c r="L182" s="213"/>
      <c r="M182" s="214"/>
      <c r="N182" s="215"/>
      <c r="O182" s="215"/>
      <c r="P182" s="215"/>
      <c r="Q182" s="215"/>
      <c r="R182" s="215"/>
      <c r="S182" s="215"/>
      <c r="T182" s="216"/>
      <c r="AT182" s="217" t="s">
        <v>173</v>
      </c>
      <c r="AU182" s="217" t="s">
        <v>82</v>
      </c>
      <c r="AV182" s="11" t="s">
        <v>80</v>
      </c>
      <c r="AW182" s="11" t="s">
        <v>36</v>
      </c>
      <c r="AX182" s="11" t="s">
        <v>72</v>
      </c>
      <c r="AY182" s="217" t="s">
        <v>162</v>
      </c>
    </row>
    <row r="183" spans="2:65" s="12" customFormat="1">
      <c r="B183" s="218"/>
      <c r="C183" s="219"/>
      <c r="D183" s="204" t="s">
        <v>173</v>
      </c>
      <c r="E183" s="220" t="s">
        <v>21</v>
      </c>
      <c r="F183" s="221" t="s">
        <v>257</v>
      </c>
      <c r="G183" s="219"/>
      <c r="H183" s="222">
        <v>13</v>
      </c>
      <c r="I183" s="223"/>
      <c r="J183" s="219"/>
      <c r="K183" s="219"/>
      <c r="L183" s="224"/>
      <c r="M183" s="225"/>
      <c r="N183" s="226"/>
      <c r="O183" s="226"/>
      <c r="P183" s="226"/>
      <c r="Q183" s="226"/>
      <c r="R183" s="226"/>
      <c r="S183" s="226"/>
      <c r="T183" s="227"/>
      <c r="AT183" s="228" t="s">
        <v>173</v>
      </c>
      <c r="AU183" s="228" t="s">
        <v>82</v>
      </c>
      <c r="AV183" s="12" t="s">
        <v>82</v>
      </c>
      <c r="AW183" s="12" t="s">
        <v>36</v>
      </c>
      <c r="AX183" s="12" t="s">
        <v>72</v>
      </c>
      <c r="AY183" s="228" t="s">
        <v>162</v>
      </c>
    </row>
    <row r="184" spans="2:65" s="13" customFormat="1">
      <c r="B184" s="229"/>
      <c r="C184" s="230"/>
      <c r="D184" s="231" t="s">
        <v>173</v>
      </c>
      <c r="E184" s="232" t="s">
        <v>21</v>
      </c>
      <c r="F184" s="233" t="s">
        <v>177</v>
      </c>
      <c r="G184" s="230"/>
      <c r="H184" s="234">
        <v>13</v>
      </c>
      <c r="I184" s="235"/>
      <c r="J184" s="230"/>
      <c r="K184" s="230"/>
      <c r="L184" s="236"/>
      <c r="M184" s="237"/>
      <c r="N184" s="238"/>
      <c r="O184" s="238"/>
      <c r="P184" s="238"/>
      <c r="Q184" s="238"/>
      <c r="R184" s="238"/>
      <c r="S184" s="238"/>
      <c r="T184" s="239"/>
      <c r="AT184" s="240" t="s">
        <v>173</v>
      </c>
      <c r="AU184" s="240" t="s">
        <v>82</v>
      </c>
      <c r="AV184" s="13" t="s">
        <v>169</v>
      </c>
      <c r="AW184" s="13" t="s">
        <v>36</v>
      </c>
      <c r="AX184" s="13" t="s">
        <v>80</v>
      </c>
      <c r="AY184" s="240" t="s">
        <v>162</v>
      </c>
    </row>
    <row r="185" spans="2:65" s="1" customFormat="1" ht="28.9" customHeight="1">
      <c r="B185" s="40"/>
      <c r="C185" s="192" t="s">
        <v>275</v>
      </c>
      <c r="D185" s="192" t="s">
        <v>164</v>
      </c>
      <c r="E185" s="193" t="s">
        <v>276</v>
      </c>
      <c r="F185" s="194" t="s">
        <v>277</v>
      </c>
      <c r="G185" s="195" t="s">
        <v>278</v>
      </c>
      <c r="H185" s="196">
        <v>325</v>
      </c>
      <c r="I185" s="197"/>
      <c r="J185" s="198">
        <f>ROUND(I185*H185,2)</f>
        <v>0</v>
      </c>
      <c r="K185" s="194" t="s">
        <v>168</v>
      </c>
      <c r="L185" s="60"/>
      <c r="M185" s="199" t="s">
        <v>21</v>
      </c>
      <c r="N185" s="200" t="s">
        <v>43</v>
      </c>
      <c r="O185" s="41"/>
      <c r="P185" s="201">
        <f>O185*H185</f>
        <v>0</v>
      </c>
      <c r="Q185" s="201">
        <v>1.7149999999999999E-2</v>
      </c>
      <c r="R185" s="201">
        <f>Q185*H185</f>
        <v>5.5737499999999995</v>
      </c>
      <c r="S185" s="201">
        <v>0</v>
      </c>
      <c r="T185" s="202">
        <f>S185*H185</f>
        <v>0</v>
      </c>
      <c r="AR185" s="23" t="s">
        <v>169</v>
      </c>
      <c r="AT185" s="23" t="s">
        <v>164</v>
      </c>
      <c r="AU185" s="23" t="s">
        <v>82</v>
      </c>
      <c r="AY185" s="23" t="s">
        <v>162</v>
      </c>
      <c r="BE185" s="203">
        <f>IF(N185="základní",J185,0)</f>
        <v>0</v>
      </c>
      <c r="BF185" s="203">
        <f>IF(N185="snížená",J185,0)</f>
        <v>0</v>
      </c>
      <c r="BG185" s="203">
        <f>IF(N185="zákl. přenesená",J185,0)</f>
        <v>0</v>
      </c>
      <c r="BH185" s="203">
        <f>IF(N185="sníž. přenesená",J185,0)</f>
        <v>0</v>
      </c>
      <c r="BI185" s="203">
        <f>IF(N185="nulová",J185,0)</f>
        <v>0</v>
      </c>
      <c r="BJ185" s="23" t="s">
        <v>80</v>
      </c>
      <c r="BK185" s="203">
        <f>ROUND(I185*H185,2)</f>
        <v>0</v>
      </c>
      <c r="BL185" s="23" t="s">
        <v>169</v>
      </c>
      <c r="BM185" s="23" t="s">
        <v>914</v>
      </c>
    </row>
    <row r="186" spans="2:65" s="1" customFormat="1" ht="67.5">
      <c r="B186" s="40"/>
      <c r="C186" s="62"/>
      <c r="D186" s="204" t="s">
        <v>171</v>
      </c>
      <c r="E186" s="62"/>
      <c r="F186" s="205" t="s">
        <v>280</v>
      </c>
      <c r="G186" s="62"/>
      <c r="H186" s="62"/>
      <c r="I186" s="162"/>
      <c r="J186" s="62"/>
      <c r="K186" s="62"/>
      <c r="L186" s="60"/>
      <c r="M186" s="206"/>
      <c r="N186" s="41"/>
      <c r="O186" s="41"/>
      <c r="P186" s="41"/>
      <c r="Q186" s="41"/>
      <c r="R186" s="41"/>
      <c r="S186" s="41"/>
      <c r="T186" s="77"/>
      <c r="AT186" s="23" t="s">
        <v>171</v>
      </c>
      <c r="AU186" s="23" t="s">
        <v>82</v>
      </c>
    </row>
    <row r="187" spans="2:65" s="11" customFormat="1">
      <c r="B187" s="207"/>
      <c r="C187" s="208"/>
      <c r="D187" s="204" t="s">
        <v>173</v>
      </c>
      <c r="E187" s="209" t="s">
        <v>21</v>
      </c>
      <c r="F187" s="210" t="s">
        <v>891</v>
      </c>
      <c r="G187" s="208"/>
      <c r="H187" s="211" t="s">
        <v>21</v>
      </c>
      <c r="I187" s="212"/>
      <c r="J187" s="208"/>
      <c r="K187" s="208"/>
      <c r="L187" s="213"/>
      <c r="M187" s="214"/>
      <c r="N187" s="215"/>
      <c r="O187" s="215"/>
      <c r="P187" s="215"/>
      <c r="Q187" s="215"/>
      <c r="R187" s="215"/>
      <c r="S187" s="215"/>
      <c r="T187" s="216"/>
      <c r="AT187" s="217" t="s">
        <v>173</v>
      </c>
      <c r="AU187" s="217" t="s">
        <v>82</v>
      </c>
      <c r="AV187" s="11" t="s">
        <v>80</v>
      </c>
      <c r="AW187" s="11" t="s">
        <v>36</v>
      </c>
      <c r="AX187" s="11" t="s">
        <v>72</v>
      </c>
      <c r="AY187" s="217" t="s">
        <v>162</v>
      </c>
    </row>
    <row r="188" spans="2:65" s="11" customFormat="1">
      <c r="B188" s="207"/>
      <c r="C188" s="208"/>
      <c r="D188" s="204" t="s">
        <v>173</v>
      </c>
      <c r="E188" s="209" t="s">
        <v>21</v>
      </c>
      <c r="F188" s="210" t="s">
        <v>281</v>
      </c>
      <c r="G188" s="208"/>
      <c r="H188" s="211" t="s">
        <v>21</v>
      </c>
      <c r="I188" s="212"/>
      <c r="J188" s="208"/>
      <c r="K188" s="208"/>
      <c r="L188" s="213"/>
      <c r="M188" s="214"/>
      <c r="N188" s="215"/>
      <c r="O188" s="215"/>
      <c r="P188" s="215"/>
      <c r="Q188" s="215"/>
      <c r="R188" s="215"/>
      <c r="S188" s="215"/>
      <c r="T188" s="216"/>
      <c r="AT188" s="217" t="s">
        <v>173</v>
      </c>
      <c r="AU188" s="217" t="s">
        <v>82</v>
      </c>
      <c r="AV188" s="11" t="s">
        <v>80</v>
      </c>
      <c r="AW188" s="11" t="s">
        <v>36</v>
      </c>
      <c r="AX188" s="11" t="s">
        <v>72</v>
      </c>
      <c r="AY188" s="217" t="s">
        <v>162</v>
      </c>
    </row>
    <row r="189" spans="2:65" s="12" customFormat="1">
      <c r="B189" s="218"/>
      <c r="C189" s="219"/>
      <c r="D189" s="204" t="s">
        <v>173</v>
      </c>
      <c r="E189" s="220" t="s">
        <v>21</v>
      </c>
      <c r="F189" s="221" t="s">
        <v>915</v>
      </c>
      <c r="G189" s="219"/>
      <c r="H189" s="222">
        <v>325</v>
      </c>
      <c r="I189" s="223"/>
      <c r="J189" s="219"/>
      <c r="K189" s="219"/>
      <c r="L189" s="224"/>
      <c r="M189" s="225"/>
      <c r="N189" s="226"/>
      <c r="O189" s="226"/>
      <c r="P189" s="226"/>
      <c r="Q189" s="226"/>
      <c r="R189" s="226"/>
      <c r="S189" s="226"/>
      <c r="T189" s="227"/>
      <c r="AT189" s="228" t="s">
        <v>173</v>
      </c>
      <c r="AU189" s="228" t="s">
        <v>82</v>
      </c>
      <c r="AV189" s="12" t="s">
        <v>82</v>
      </c>
      <c r="AW189" s="12" t="s">
        <v>36</v>
      </c>
      <c r="AX189" s="12" t="s">
        <v>72</v>
      </c>
      <c r="AY189" s="228" t="s">
        <v>162</v>
      </c>
    </row>
    <row r="190" spans="2:65" s="13" customFormat="1">
      <c r="B190" s="229"/>
      <c r="C190" s="230"/>
      <c r="D190" s="231" t="s">
        <v>173</v>
      </c>
      <c r="E190" s="232" t="s">
        <v>21</v>
      </c>
      <c r="F190" s="233" t="s">
        <v>177</v>
      </c>
      <c r="G190" s="230"/>
      <c r="H190" s="234">
        <v>325</v>
      </c>
      <c r="I190" s="235"/>
      <c r="J190" s="230"/>
      <c r="K190" s="230"/>
      <c r="L190" s="236"/>
      <c r="M190" s="237"/>
      <c r="N190" s="238"/>
      <c r="O190" s="238"/>
      <c r="P190" s="238"/>
      <c r="Q190" s="238"/>
      <c r="R190" s="238"/>
      <c r="S190" s="238"/>
      <c r="T190" s="239"/>
      <c r="AT190" s="240" t="s">
        <v>173</v>
      </c>
      <c r="AU190" s="240" t="s">
        <v>82</v>
      </c>
      <c r="AV190" s="13" t="s">
        <v>169</v>
      </c>
      <c r="AW190" s="13" t="s">
        <v>36</v>
      </c>
      <c r="AX190" s="13" t="s">
        <v>80</v>
      </c>
      <c r="AY190" s="240" t="s">
        <v>162</v>
      </c>
    </row>
    <row r="191" spans="2:65" s="1" customFormat="1" ht="28.9" customHeight="1">
      <c r="B191" s="40"/>
      <c r="C191" s="192" t="s">
        <v>283</v>
      </c>
      <c r="D191" s="192" t="s">
        <v>164</v>
      </c>
      <c r="E191" s="193" t="s">
        <v>284</v>
      </c>
      <c r="F191" s="194" t="s">
        <v>285</v>
      </c>
      <c r="G191" s="195" t="s">
        <v>278</v>
      </c>
      <c r="H191" s="196">
        <v>85</v>
      </c>
      <c r="I191" s="197"/>
      <c r="J191" s="198">
        <f>ROUND(I191*H191,2)</f>
        <v>0</v>
      </c>
      <c r="K191" s="194" t="s">
        <v>168</v>
      </c>
      <c r="L191" s="60"/>
      <c r="M191" s="199" t="s">
        <v>21</v>
      </c>
      <c r="N191" s="200" t="s">
        <v>43</v>
      </c>
      <c r="O191" s="41"/>
      <c r="P191" s="201">
        <f>O191*H191</f>
        <v>0</v>
      </c>
      <c r="Q191" s="201">
        <v>1.9E-2</v>
      </c>
      <c r="R191" s="201">
        <f>Q191*H191</f>
        <v>1.615</v>
      </c>
      <c r="S191" s="201">
        <v>0</v>
      </c>
      <c r="T191" s="202">
        <f>S191*H191</f>
        <v>0</v>
      </c>
      <c r="AR191" s="23" t="s">
        <v>169</v>
      </c>
      <c r="AT191" s="23" t="s">
        <v>164</v>
      </c>
      <c r="AU191" s="23" t="s">
        <v>82</v>
      </c>
      <c r="AY191" s="23" t="s">
        <v>162</v>
      </c>
      <c r="BE191" s="203">
        <f>IF(N191="základní",J191,0)</f>
        <v>0</v>
      </c>
      <c r="BF191" s="203">
        <f>IF(N191="snížená",J191,0)</f>
        <v>0</v>
      </c>
      <c r="BG191" s="203">
        <f>IF(N191="zákl. přenesená",J191,0)</f>
        <v>0</v>
      </c>
      <c r="BH191" s="203">
        <f>IF(N191="sníž. přenesená",J191,0)</f>
        <v>0</v>
      </c>
      <c r="BI191" s="203">
        <f>IF(N191="nulová",J191,0)</f>
        <v>0</v>
      </c>
      <c r="BJ191" s="23" t="s">
        <v>80</v>
      </c>
      <c r="BK191" s="203">
        <f>ROUND(I191*H191,2)</f>
        <v>0</v>
      </c>
      <c r="BL191" s="23" t="s">
        <v>169</v>
      </c>
      <c r="BM191" s="23" t="s">
        <v>916</v>
      </c>
    </row>
    <row r="192" spans="2:65" s="1" customFormat="1" ht="67.5">
      <c r="B192" s="40"/>
      <c r="C192" s="62"/>
      <c r="D192" s="204" t="s">
        <v>171</v>
      </c>
      <c r="E192" s="62"/>
      <c r="F192" s="205" t="s">
        <v>280</v>
      </c>
      <c r="G192" s="62"/>
      <c r="H192" s="62"/>
      <c r="I192" s="162"/>
      <c r="J192" s="62"/>
      <c r="K192" s="62"/>
      <c r="L192" s="60"/>
      <c r="M192" s="206"/>
      <c r="N192" s="41"/>
      <c r="O192" s="41"/>
      <c r="P192" s="41"/>
      <c r="Q192" s="41"/>
      <c r="R192" s="41"/>
      <c r="S192" s="41"/>
      <c r="T192" s="77"/>
      <c r="AT192" s="23" t="s">
        <v>171</v>
      </c>
      <c r="AU192" s="23" t="s">
        <v>82</v>
      </c>
    </row>
    <row r="193" spans="2:65" s="11" customFormat="1">
      <c r="B193" s="207"/>
      <c r="C193" s="208"/>
      <c r="D193" s="204" t="s">
        <v>173</v>
      </c>
      <c r="E193" s="209" t="s">
        <v>21</v>
      </c>
      <c r="F193" s="210" t="s">
        <v>891</v>
      </c>
      <c r="G193" s="208"/>
      <c r="H193" s="211" t="s">
        <v>21</v>
      </c>
      <c r="I193" s="212"/>
      <c r="J193" s="208"/>
      <c r="K193" s="208"/>
      <c r="L193" s="213"/>
      <c r="M193" s="214"/>
      <c r="N193" s="215"/>
      <c r="O193" s="215"/>
      <c r="P193" s="215"/>
      <c r="Q193" s="215"/>
      <c r="R193" s="215"/>
      <c r="S193" s="215"/>
      <c r="T193" s="216"/>
      <c r="AT193" s="217" t="s">
        <v>173</v>
      </c>
      <c r="AU193" s="217" t="s">
        <v>82</v>
      </c>
      <c r="AV193" s="11" t="s">
        <v>80</v>
      </c>
      <c r="AW193" s="11" t="s">
        <v>36</v>
      </c>
      <c r="AX193" s="11" t="s">
        <v>72</v>
      </c>
      <c r="AY193" s="217" t="s">
        <v>162</v>
      </c>
    </row>
    <row r="194" spans="2:65" s="11" customFormat="1">
      <c r="B194" s="207"/>
      <c r="C194" s="208"/>
      <c r="D194" s="204" t="s">
        <v>173</v>
      </c>
      <c r="E194" s="209" t="s">
        <v>21</v>
      </c>
      <c r="F194" s="210" t="s">
        <v>287</v>
      </c>
      <c r="G194" s="208"/>
      <c r="H194" s="211" t="s">
        <v>21</v>
      </c>
      <c r="I194" s="212"/>
      <c r="J194" s="208"/>
      <c r="K194" s="208"/>
      <c r="L194" s="213"/>
      <c r="M194" s="214"/>
      <c r="N194" s="215"/>
      <c r="O194" s="215"/>
      <c r="P194" s="215"/>
      <c r="Q194" s="215"/>
      <c r="R194" s="215"/>
      <c r="S194" s="215"/>
      <c r="T194" s="216"/>
      <c r="AT194" s="217" t="s">
        <v>173</v>
      </c>
      <c r="AU194" s="217" t="s">
        <v>82</v>
      </c>
      <c r="AV194" s="11" t="s">
        <v>80</v>
      </c>
      <c r="AW194" s="11" t="s">
        <v>36</v>
      </c>
      <c r="AX194" s="11" t="s">
        <v>72</v>
      </c>
      <c r="AY194" s="217" t="s">
        <v>162</v>
      </c>
    </row>
    <row r="195" spans="2:65" s="12" customFormat="1">
      <c r="B195" s="218"/>
      <c r="C195" s="219"/>
      <c r="D195" s="204" t="s">
        <v>173</v>
      </c>
      <c r="E195" s="220" t="s">
        <v>21</v>
      </c>
      <c r="F195" s="221" t="s">
        <v>917</v>
      </c>
      <c r="G195" s="219"/>
      <c r="H195" s="222">
        <v>50</v>
      </c>
      <c r="I195" s="223"/>
      <c r="J195" s="219"/>
      <c r="K195" s="219"/>
      <c r="L195" s="224"/>
      <c r="M195" s="225"/>
      <c r="N195" s="226"/>
      <c r="O195" s="226"/>
      <c r="P195" s="226"/>
      <c r="Q195" s="226"/>
      <c r="R195" s="226"/>
      <c r="S195" s="226"/>
      <c r="T195" s="227"/>
      <c r="AT195" s="228" t="s">
        <v>173</v>
      </c>
      <c r="AU195" s="228" t="s">
        <v>82</v>
      </c>
      <c r="AV195" s="12" t="s">
        <v>82</v>
      </c>
      <c r="AW195" s="12" t="s">
        <v>36</v>
      </c>
      <c r="AX195" s="12" t="s">
        <v>72</v>
      </c>
      <c r="AY195" s="228" t="s">
        <v>162</v>
      </c>
    </row>
    <row r="196" spans="2:65" s="12" customFormat="1">
      <c r="B196" s="218"/>
      <c r="C196" s="219"/>
      <c r="D196" s="204" t="s">
        <v>173</v>
      </c>
      <c r="E196" s="220" t="s">
        <v>21</v>
      </c>
      <c r="F196" s="221" t="s">
        <v>918</v>
      </c>
      <c r="G196" s="219"/>
      <c r="H196" s="222">
        <v>35</v>
      </c>
      <c r="I196" s="223"/>
      <c r="J196" s="219"/>
      <c r="K196" s="219"/>
      <c r="L196" s="224"/>
      <c r="M196" s="225"/>
      <c r="N196" s="226"/>
      <c r="O196" s="226"/>
      <c r="P196" s="226"/>
      <c r="Q196" s="226"/>
      <c r="R196" s="226"/>
      <c r="S196" s="226"/>
      <c r="T196" s="227"/>
      <c r="AT196" s="228" t="s">
        <v>173</v>
      </c>
      <c r="AU196" s="228" t="s">
        <v>82</v>
      </c>
      <c r="AV196" s="12" t="s">
        <v>82</v>
      </c>
      <c r="AW196" s="12" t="s">
        <v>36</v>
      </c>
      <c r="AX196" s="12" t="s">
        <v>72</v>
      </c>
      <c r="AY196" s="228" t="s">
        <v>162</v>
      </c>
    </row>
    <row r="197" spans="2:65" s="13" customFormat="1">
      <c r="B197" s="229"/>
      <c r="C197" s="230"/>
      <c r="D197" s="231" t="s">
        <v>173</v>
      </c>
      <c r="E197" s="232" t="s">
        <v>21</v>
      </c>
      <c r="F197" s="233" t="s">
        <v>177</v>
      </c>
      <c r="G197" s="230"/>
      <c r="H197" s="234">
        <v>85</v>
      </c>
      <c r="I197" s="235"/>
      <c r="J197" s="230"/>
      <c r="K197" s="230"/>
      <c r="L197" s="236"/>
      <c r="M197" s="237"/>
      <c r="N197" s="238"/>
      <c r="O197" s="238"/>
      <c r="P197" s="238"/>
      <c r="Q197" s="238"/>
      <c r="R197" s="238"/>
      <c r="S197" s="238"/>
      <c r="T197" s="239"/>
      <c r="AT197" s="240" t="s">
        <v>173</v>
      </c>
      <c r="AU197" s="240" t="s">
        <v>82</v>
      </c>
      <c r="AV197" s="13" t="s">
        <v>169</v>
      </c>
      <c r="AW197" s="13" t="s">
        <v>36</v>
      </c>
      <c r="AX197" s="13" t="s">
        <v>80</v>
      </c>
      <c r="AY197" s="240" t="s">
        <v>162</v>
      </c>
    </row>
    <row r="198" spans="2:65" s="1" customFormat="1" ht="20.45" customHeight="1">
      <c r="B198" s="40"/>
      <c r="C198" s="192" t="s">
        <v>176</v>
      </c>
      <c r="D198" s="192" t="s">
        <v>164</v>
      </c>
      <c r="E198" s="193" t="s">
        <v>290</v>
      </c>
      <c r="F198" s="194" t="s">
        <v>291</v>
      </c>
      <c r="G198" s="195" t="s">
        <v>278</v>
      </c>
      <c r="H198" s="196">
        <v>404</v>
      </c>
      <c r="I198" s="197"/>
      <c r="J198" s="198">
        <f>ROUND(I198*H198,2)</f>
        <v>0</v>
      </c>
      <c r="K198" s="194" t="s">
        <v>21</v>
      </c>
      <c r="L198" s="60"/>
      <c r="M198" s="199" t="s">
        <v>21</v>
      </c>
      <c r="N198" s="200" t="s">
        <v>43</v>
      </c>
      <c r="O198" s="41"/>
      <c r="P198" s="201">
        <f>O198*H198</f>
        <v>0</v>
      </c>
      <c r="Q198" s="201">
        <v>1.7149999999999999E-2</v>
      </c>
      <c r="R198" s="201">
        <f>Q198*H198</f>
        <v>6.9285999999999994</v>
      </c>
      <c r="S198" s="201">
        <v>0</v>
      </c>
      <c r="T198" s="202">
        <f>S198*H198</f>
        <v>0</v>
      </c>
      <c r="AR198" s="23" t="s">
        <v>169</v>
      </c>
      <c r="AT198" s="23" t="s">
        <v>164</v>
      </c>
      <c r="AU198" s="23" t="s">
        <v>82</v>
      </c>
      <c r="AY198" s="23" t="s">
        <v>162</v>
      </c>
      <c r="BE198" s="203">
        <f>IF(N198="základní",J198,0)</f>
        <v>0</v>
      </c>
      <c r="BF198" s="203">
        <f>IF(N198="snížená",J198,0)</f>
        <v>0</v>
      </c>
      <c r="BG198" s="203">
        <f>IF(N198="zákl. přenesená",J198,0)</f>
        <v>0</v>
      </c>
      <c r="BH198" s="203">
        <f>IF(N198="sníž. přenesená",J198,0)</f>
        <v>0</v>
      </c>
      <c r="BI198" s="203">
        <f>IF(N198="nulová",J198,0)</f>
        <v>0</v>
      </c>
      <c r="BJ198" s="23" t="s">
        <v>80</v>
      </c>
      <c r="BK198" s="203">
        <f>ROUND(I198*H198,2)</f>
        <v>0</v>
      </c>
      <c r="BL198" s="23" t="s">
        <v>169</v>
      </c>
      <c r="BM198" s="23" t="s">
        <v>919</v>
      </c>
    </row>
    <row r="199" spans="2:65" s="11" customFormat="1">
      <c r="B199" s="207"/>
      <c r="C199" s="208"/>
      <c r="D199" s="204" t="s">
        <v>173</v>
      </c>
      <c r="E199" s="209" t="s">
        <v>21</v>
      </c>
      <c r="F199" s="210" t="s">
        <v>891</v>
      </c>
      <c r="G199" s="208"/>
      <c r="H199" s="211" t="s">
        <v>21</v>
      </c>
      <c r="I199" s="212"/>
      <c r="J199" s="208"/>
      <c r="K199" s="208"/>
      <c r="L199" s="213"/>
      <c r="M199" s="214"/>
      <c r="N199" s="215"/>
      <c r="O199" s="215"/>
      <c r="P199" s="215"/>
      <c r="Q199" s="215"/>
      <c r="R199" s="215"/>
      <c r="S199" s="215"/>
      <c r="T199" s="216"/>
      <c r="AT199" s="217" t="s">
        <v>173</v>
      </c>
      <c r="AU199" s="217" t="s">
        <v>82</v>
      </c>
      <c r="AV199" s="11" t="s">
        <v>80</v>
      </c>
      <c r="AW199" s="11" t="s">
        <v>36</v>
      </c>
      <c r="AX199" s="11" t="s">
        <v>72</v>
      </c>
      <c r="AY199" s="217" t="s">
        <v>162</v>
      </c>
    </row>
    <row r="200" spans="2:65" s="11" customFormat="1">
      <c r="B200" s="207"/>
      <c r="C200" s="208"/>
      <c r="D200" s="204" t="s">
        <v>173</v>
      </c>
      <c r="E200" s="209" t="s">
        <v>21</v>
      </c>
      <c r="F200" s="210" t="s">
        <v>293</v>
      </c>
      <c r="G200" s="208"/>
      <c r="H200" s="211" t="s">
        <v>21</v>
      </c>
      <c r="I200" s="212"/>
      <c r="J200" s="208"/>
      <c r="K200" s="208"/>
      <c r="L200" s="213"/>
      <c r="M200" s="214"/>
      <c r="N200" s="215"/>
      <c r="O200" s="215"/>
      <c r="P200" s="215"/>
      <c r="Q200" s="215"/>
      <c r="R200" s="215"/>
      <c r="S200" s="215"/>
      <c r="T200" s="216"/>
      <c r="AT200" s="217" t="s">
        <v>173</v>
      </c>
      <c r="AU200" s="217" t="s">
        <v>82</v>
      </c>
      <c r="AV200" s="11" t="s">
        <v>80</v>
      </c>
      <c r="AW200" s="11" t="s">
        <v>36</v>
      </c>
      <c r="AX200" s="11" t="s">
        <v>72</v>
      </c>
      <c r="AY200" s="217" t="s">
        <v>162</v>
      </c>
    </row>
    <row r="201" spans="2:65" s="12" customFormat="1">
      <c r="B201" s="218"/>
      <c r="C201" s="219"/>
      <c r="D201" s="204" t="s">
        <v>173</v>
      </c>
      <c r="E201" s="220" t="s">
        <v>21</v>
      </c>
      <c r="F201" s="221" t="s">
        <v>920</v>
      </c>
      <c r="G201" s="219"/>
      <c r="H201" s="222">
        <v>404</v>
      </c>
      <c r="I201" s="223"/>
      <c r="J201" s="219"/>
      <c r="K201" s="219"/>
      <c r="L201" s="224"/>
      <c r="M201" s="225"/>
      <c r="N201" s="226"/>
      <c r="O201" s="226"/>
      <c r="P201" s="226"/>
      <c r="Q201" s="226"/>
      <c r="R201" s="226"/>
      <c r="S201" s="226"/>
      <c r="T201" s="227"/>
      <c r="AT201" s="228" t="s">
        <v>173</v>
      </c>
      <c r="AU201" s="228" t="s">
        <v>82</v>
      </c>
      <c r="AV201" s="12" t="s">
        <v>82</v>
      </c>
      <c r="AW201" s="12" t="s">
        <v>36</v>
      </c>
      <c r="AX201" s="12" t="s">
        <v>72</v>
      </c>
      <c r="AY201" s="228" t="s">
        <v>162</v>
      </c>
    </row>
    <row r="202" spans="2:65" s="13" customFormat="1">
      <c r="B202" s="229"/>
      <c r="C202" s="230"/>
      <c r="D202" s="231" t="s">
        <v>173</v>
      </c>
      <c r="E202" s="232" t="s">
        <v>21</v>
      </c>
      <c r="F202" s="233" t="s">
        <v>177</v>
      </c>
      <c r="G202" s="230"/>
      <c r="H202" s="234">
        <v>404</v>
      </c>
      <c r="I202" s="235"/>
      <c r="J202" s="230"/>
      <c r="K202" s="230"/>
      <c r="L202" s="236"/>
      <c r="M202" s="237"/>
      <c r="N202" s="238"/>
      <c r="O202" s="238"/>
      <c r="P202" s="238"/>
      <c r="Q202" s="238"/>
      <c r="R202" s="238"/>
      <c r="S202" s="238"/>
      <c r="T202" s="239"/>
      <c r="AT202" s="240" t="s">
        <v>173</v>
      </c>
      <c r="AU202" s="240" t="s">
        <v>82</v>
      </c>
      <c r="AV202" s="13" t="s">
        <v>169</v>
      </c>
      <c r="AW202" s="13" t="s">
        <v>36</v>
      </c>
      <c r="AX202" s="13" t="s">
        <v>80</v>
      </c>
      <c r="AY202" s="240" t="s">
        <v>162</v>
      </c>
    </row>
    <row r="203" spans="2:65" s="1" customFormat="1" ht="40.15" customHeight="1">
      <c r="B203" s="40"/>
      <c r="C203" s="192" t="s">
        <v>203</v>
      </c>
      <c r="D203" s="192" t="s">
        <v>164</v>
      </c>
      <c r="E203" s="193" t="s">
        <v>295</v>
      </c>
      <c r="F203" s="194" t="s">
        <v>296</v>
      </c>
      <c r="G203" s="195" t="s">
        <v>167</v>
      </c>
      <c r="H203" s="196">
        <v>27</v>
      </c>
      <c r="I203" s="197"/>
      <c r="J203" s="198">
        <f>ROUND(I203*H203,2)</f>
        <v>0</v>
      </c>
      <c r="K203" s="194" t="s">
        <v>168</v>
      </c>
      <c r="L203" s="60"/>
      <c r="M203" s="199" t="s">
        <v>21</v>
      </c>
      <c r="N203" s="200" t="s">
        <v>43</v>
      </c>
      <c r="O203" s="41"/>
      <c r="P203" s="201">
        <f>O203*H203</f>
        <v>0</v>
      </c>
      <c r="Q203" s="201">
        <v>0</v>
      </c>
      <c r="R203" s="201">
        <f>Q203*H203</f>
        <v>0</v>
      </c>
      <c r="S203" s="201">
        <v>0</v>
      </c>
      <c r="T203" s="202">
        <f>S203*H203</f>
        <v>0</v>
      </c>
      <c r="AR203" s="23" t="s">
        <v>169</v>
      </c>
      <c r="AT203" s="23" t="s">
        <v>164</v>
      </c>
      <c r="AU203" s="23" t="s">
        <v>82</v>
      </c>
      <c r="AY203" s="23" t="s">
        <v>162</v>
      </c>
      <c r="BE203" s="203">
        <f>IF(N203="základní",J203,0)</f>
        <v>0</v>
      </c>
      <c r="BF203" s="203">
        <f>IF(N203="snížená",J203,0)</f>
        <v>0</v>
      </c>
      <c r="BG203" s="203">
        <f>IF(N203="zákl. přenesená",J203,0)</f>
        <v>0</v>
      </c>
      <c r="BH203" s="203">
        <f>IF(N203="sníž. přenesená",J203,0)</f>
        <v>0</v>
      </c>
      <c r="BI203" s="203">
        <f>IF(N203="nulová",J203,0)</f>
        <v>0</v>
      </c>
      <c r="BJ203" s="23" t="s">
        <v>80</v>
      </c>
      <c r="BK203" s="203">
        <f>ROUND(I203*H203,2)</f>
        <v>0</v>
      </c>
      <c r="BL203" s="23" t="s">
        <v>169</v>
      </c>
      <c r="BM203" s="23" t="s">
        <v>921</v>
      </c>
    </row>
    <row r="204" spans="2:65" s="1" customFormat="1" ht="108">
      <c r="B204" s="40"/>
      <c r="C204" s="62"/>
      <c r="D204" s="204" t="s">
        <v>171</v>
      </c>
      <c r="E204" s="62"/>
      <c r="F204" s="205" t="s">
        <v>298</v>
      </c>
      <c r="G204" s="62"/>
      <c r="H204" s="62"/>
      <c r="I204" s="162"/>
      <c r="J204" s="62"/>
      <c r="K204" s="62"/>
      <c r="L204" s="60"/>
      <c r="M204" s="206"/>
      <c r="N204" s="41"/>
      <c r="O204" s="41"/>
      <c r="P204" s="41"/>
      <c r="Q204" s="41"/>
      <c r="R204" s="41"/>
      <c r="S204" s="41"/>
      <c r="T204" s="77"/>
      <c r="AT204" s="23" t="s">
        <v>171</v>
      </c>
      <c r="AU204" s="23" t="s">
        <v>82</v>
      </c>
    </row>
    <row r="205" spans="2:65" s="11" customFormat="1">
      <c r="B205" s="207"/>
      <c r="C205" s="208"/>
      <c r="D205" s="204" t="s">
        <v>173</v>
      </c>
      <c r="E205" s="209" t="s">
        <v>21</v>
      </c>
      <c r="F205" s="210" t="s">
        <v>772</v>
      </c>
      <c r="G205" s="208"/>
      <c r="H205" s="211" t="s">
        <v>21</v>
      </c>
      <c r="I205" s="212"/>
      <c r="J205" s="208"/>
      <c r="K205" s="208"/>
      <c r="L205" s="213"/>
      <c r="M205" s="214"/>
      <c r="N205" s="215"/>
      <c r="O205" s="215"/>
      <c r="P205" s="215"/>
      <c r="Q205" s="215"/>
      <c r="R205" s="215"/>
      <c r="S205" s="215"/>
      <c r="T205" s="216"/>
      <c r="AT205" s="217" t="s">
        <v>173</v>
      </c>
      <c r="AU205" s="217" t="s">
        <v>82</v>
      </c>
      <c r="AV205" s="11" t="s">
        <v>80</v>
      </c>
      <c r="AW205" s="11" t="s">
        <v>36</v>
      </c>
      <c r="AX205" s="11" t="s">
        <v>72</v>
      </c>
      <c r="AY205" s="217" t="s">
        <v>162</v>
      </c>
    </row>
    <row r="206" spans="2:65" s="11" customFormat="1">
      <c r="B206" s="207"/>
      <c r="C206" s="208"/>
      <c r="D206" s="204" t="s">
        <v>173</v>
      </c>
      <c r="E206" s="209" t="s">
        <v>21</v>
      </c>
      <c r="F206" s="210" t="s">
        <v>299</v>
      </c>
      <c r="G206" s="208"/>
      <c r="H206" s="211" t="s">
        <v>21</v>
      </c>
      <c r="I206" s="212"/>
      <c r="J206" s="208"/>
      <c r="K206" s="208"/>
      <c r="L206" s="213"/>
      <c r="M206" s="214"/>
      <c r="N206" s="215"/>
      <c r="O206" s="215"/>
      <c r="P206" s="215"/>
      <c r="Q206" s="215"/>
      <c r="R206" s="215"/>
      <c r="S206" s="215"/>
      <c r="T206" s="216"/>
      <c r="AT206" s="217" t="s">
        <v>173</v>
      </c>
      <c r="AU206" s="217" t="s">
        <v>82</v>
      </c>
      <c r="AV206" s="11" t="s">
        <v>80</v>
      </c>
      <c r="AW206" s="11" t="s">
        <v>36</v>
      </c>
      <c r="AX206" s="11" t="s">
        <v>72</v>
      </c>
      <c r="AY206" s="217" t="s">
        <v>162</v>
      </c>
    </row>
    <row r="207" spans="2:65" s="12" customFormat="1">
      <c r="B207" s="218"/>
      <c r="C207" s="219"/>
      <c r="D207" s="204" t="s">
        <v>173</v>
      </c>
      <c r="E207" s="220" t="s">
        <v>21</v>
      </c>
      <c r="F207" s="221" t="s">
        <v>922</v>
      </c>
      <c r="G207" s="219"/>
      <c r="H207" s="222">
        <v>27</v>
      </c>
      <c r="I207" s="223"/>
      <c r="J207" s="219"/>
      <c r="K207" s="219"/>
      <c r="L207" s="224"/>
      <c r="M207" s="225"/>
      <c r="N207" s="226"/>
      <c r="O207" s="226"/>
      <c r="P207" s="226"/>
      <c r="Q207" s="226"/>
      <c r="R207" s="226"/>
      <c r="S207" s="226"/>
      <c r="T207" s="227"/>
      <c r="AT207" s="228" t="s">
        <v>173</v>
      </c>
      <c r="AU207" s="228" t="s">
        <v>82</v>
      </c>
      <c r="AV207" s="12" t="s">
        <v>82</v>
      </c>
      <c r="AW207" s="12" t="s">
        <v>36</v>
      </c>
      <c r="AX207" s="12" t="s">
        <v>72</v>
      </c>
      <c r="AY207" s="228" t="s">
        <v>162</v>
      </c>
    </row>
    <row r="208" spans="2:65" s="13" customFormat="1">
      <c r="B208" s="229"/>
      <c r="C208" s="230"/>
      <c r="D208" s="231" t="s">
        <v>173</v>
      </c>
      <c r="E208" s="232" t="s">
        <v>21</v>
      </c>
      <c r="F208" s="233" t="s">
        <v>177</v>
      </c>
      <c r="G208" s="230"/>
      <c r="H208" s="234">
        <v>27</v>
      </c>
      <c r="I208" s="235"/>
      <c r="J208" s="230"/>
      <c r="K208" s="230"/>
      <c r="L208" s="236"/>
      <c r="M208" s="237"/>
      <c r="N208" s="238"/>
      <c r="O208" s="238"/>
      <c r="P208" s="238"/>
      <c r="Q208" s="238"/>
      <c r="R208" s="238"/>
      <c r="S208" s="238"/>
      <c r="T208" s="239"/>
      <c r="AT208" s="240" t="s">
        <v>173</v>
      </c>
      <c r="AU208" s="240" t="s">
        <v>82</v>
      </c>
      <c r="AV208" s="13" t="s">
        <v>169</v>
      </c>
      <c r="AW208" s="13" t="s">
        <v>36</v>
      </c>
      <c r="AX208" s="13" t="s">
        <v>80</v>
      </c>
      <c r="AY208" s="240" t="s">
        <v>162</v>
      </c>
    </row>
    <row r="209" spans="2:65" s="1" customFormat="1" ht="40.15" customHeight="1">
      <c r="B209" s="40"/>
      <c r="C209" s="192" t="s">
        <v>9</v>
      </c>
      <c r="D209" s="192" t="s">
        <v>164</v>
      </c>
      <c r="E209" s="193" t="s">
        <v>300</v>
      </c>
      <c r="F209" s="194" t="s">
        <v>301</v>
      </c>
      <c r="G209" s="195" t="s">
        <v>167</v>
      </c>
      <c r="H209" s="196">
        <v>79.5</v>
      </c>
      <c r="I209" s="197"/>
      <c r="J209" s="198">
        <f>ROUND(I209*H209,2)</f>
        <v>0</v>
      </c>
      <c r="K209" s="194" t="s">
        <v>168</v>
      </c>
      <c r="L209" s="60"/>
      <c r="M209" s="199" t="s">
        <v>21</v>
      </c>
      <c r="N209" s="200" t="s">
        <v>43</v>
      </c>
      <c r="O209" s="41"/>
      <c r="P209" s="201">
        <f>O209*H209</f>
        <v>0</v>
      </c>
      <c r="Q209" s="201">
        <v>0</v>
      </c>
      <c r="R209" s="201">
        <f>Q209*H209</f>
        <v>0</v>
      </c>
      <c r="S209" s="201">
        <v>0</v>
      </c>
      <c r="T209" s="202">
        <f>S209*H209</f>
        <v>0</v>
      </c>
      <c r="AR209" s="23" t="s">
        <v>169</v>
      </c>
      <c r="AT209" s="23" t="s">
        <v>164</v>
      </c>
      <c r="AU209" s="23" t="s">
        <v>82</v>
      </c>
      <c r="AY209" s="23" t="s">
        <v>162</v>
      </c>
      <c r="BE209" s="203">
        <f>IF(N209="základní",J209,0)</f>
        <v>0</v>
      </c>
      <c r="BF209" s="203">
        <f>IF(N209="snížená",J209,0)</f>
        <v>0</v>
      </c>
      <c r="BG209" s="203">
        <f>IF(N209="zákl. přenesená",J209,0)</f>
        <v>0</v>
      </c>
      <c r="BH209" s="203">
        <f>IF(N209="sníž. přenesená",J209,0)</f>
        <v>0</v>
      </c>
      <c r="BI209" s="203">
        <f>IF(N209="nulová",J209,0)</f>
        <v>0</v>
      </c>
      <c r="BJ209" s="23" t="s">
        <v>80</v>
      </c>
      <c r="BK209" s="203">
        <f>ROUND(I209*H209,2)</f>
        <v>0</v>
      </c>
      <c r="BL209" s="23" t="s">
        <v>169</v>
      </c>
      <c r="BM209" s="23" t="s">
        <v>923</v>
      </c>
    </row>
    <row r="210" spans="2:65" s="1" customFormat="1" ht="229.5">
      <c r="B210" s="40"/>
      <c r="C210" s="62"/>
      <c r="D210" s="204" t="s">
        <v>171</v>
      </c>
      <c r="E210" s="62"/>
      <c r="F210" s="205" t="s">
        <v>303</v>
      </c>
      <c r="G210" s="62"/>
      <c r="H210" s="62"/>
      <c r="I210" s="162"/>
      <c r="J210" s="62"/>
      <c r="K210" s="62"/>
      <c r="L210" s="60"/>
      <c r="M210" s="206"/>
      <c r="N210" s="41"/>
      <c r="O210" s="41"/>
      <c r="P210" s="41"/>
      <c r="Q210" s="41"/>
      <c r="R210" s="41"/>
      <c r="S210" s="41"/>
      <c r="T210" s="77"/>
      <c r="AT210" s="23" t="s">
        <v>171</v>
      </c>
      <c r="AU210" s="23" t="s">
        <v>82</v>
      </c>
    </row>
    <row r="211" spans="2:65" s="11" customFormat="1">
      <c r="B211" s="207"/>
      <c r="C211" s="208"/>
      <c r="D211" s="204" t="s">
        <v>173</v>
      </c>
      <c r="E211" s="209" t="s">
        <v>21</v>
      </c>
      <c r="F211" s="210" t="s">
        <v>891</v>
      </c>
      <c r="G211" s="208"/>
      <c r="H211" s="211" t="s">
        <v>21</v>
      </c>
      <c r="I211" s="212"/>
      <c r="J211" s="208"/>
      <c r="K211" s="208"/>
      <c r="L211" s="213"/>
      <c r="M211" s="214"/>
      <c r="N211" s="215"/>
      <c r="O211" s="215"/>
      <c r="P211" s="215"/>
      <c r="Q211" s="215"/>
      <c r="R211" s="215"/>
      <c r="S211" s="215"/>
      <c r="T211" s="216"/>
      <c r="AT211" s="217" t="s">
        <v>173</v>
      </c>
      <c r="AU211" s="217" t="s">
        <v>82</v>
      </c>
      <c r="AV211" s="11" t="s">
        <v>80</v>
      </c>
      <c r="AW211" s="11" t="s">
        <v>36</v>
      </c>
      <c r="AX211" s="11" t="s">
        <v>72</v>
      </c>
      <c r="AY211" s="217" t="s">
        <v>162</v>
      </c>
    </row>
    <row r="212" spans="2:65" s="11" customFormat="1">
      <c r="B212" s="207"/>
      <c r="C212" s="208"/>
      <c r="D212" s="204" t="s">
        <v>173</v>
      </c>
      <c r="E212" s="209" t="s">
        <v>21</v>
      </c>
      <c r="F212" s="210" t="s">
        <v>304</v>
      </c>
      <c r="G212" s="208"/>
      <c r="H212" s="211" t="s">
        <v>21</v>
      </c>
      <c r="I212" s="212"/>
      <c r="J212" s="208"/>
      <c r="K212" s="208"/>
      <c r="L212" s="213"/>
      <c r="M212" s="214"/>
      <c r="N212" s="215"/>
      <c r="O212" s="215"/>
      <c r="P212" s="215"/>
      <c r="Q212" s="215"/>
      <c r="R212" s="215"/>
      <c r="S212" s="215"/>
      <c r="T212" s="216"/>
      <c r="AT212" s="217" t="s">
        <v>173</v>
      </c>
      <c r="AU212" s="217" t="s">
        <v>82</v>
      </c>
      <c r="AV212" s="11" t="s">
        <v>80</v>
      </c>
      <c r="AW212" s="11" t="s">
        <v>36</v>
      </c>
      <c r="AX212" s="11" t="s">
        <v>72</v>
      </c>
      <c r="AY212" s="217" t="s">
        <v>162</v>
      </c>
    </row>
    <row r="213" spans="2:65" s="12" customFormat="1">
      <c r="B213" s="218"/>
      <c r="C213" s="219"/>
      <c r="D213" s="204" t="s">
        <v>173</v>
      </c>
      <c r="E213" s="220" t="s">
        <v>21</v>
      </c>
      <c r="F213" s="221" t="s">
        <v>924</v>
      </c>
      <c r="G213" s="219"/>
      <c r="H213" s="222">
        <v>79.5</v>
      </c>
      <c r="I213" s="223"/>
      <c r="J213" s="219"/>
      <c r="K213" s="219"/>
      <c r="L213" s="224"/>
      <c r="M213" s="225"/>
      <c r="N213" s="226"/>
      <c r="O213" s="226"/>
      <c r="P213" s="226"/>
      <c r="Q213" s="226"/>
      <c r="R213" s="226"/>
      <c r="S213" s="226"/>
      <c r="T213" s="227"/>
      <c r="AT213" s="228" t="s">
        <v>173</v>
      </c>
      <c r="AU213" s="228" t="s">
        <v>82</v>
      </c>
      <c r="AV213" s="12" t="s">
        <v>82</v>
      </c>
      <c r="AW213" s="12" t="s">
        <v>36</v>
      </c>
      <c r="AX213" s="12" t="s">
        <v>72</v>
      </c>
      <c r="AY213" s="228" t="s">
        <v>162</v>
      </c>
    </row>
    <row r="214" spans="2:65" s="13" customFormat="1">
      <c r="B214" s="229"/>
      <c r="C214" s="230"/>
      <c r="D214" s="231" t="s">
        <v>173</v>
      </c>
      <c r="E214" s="232" t="s">
        <v>21</v>
      </c>
      <c r="F214" s="233" t="s">
        <v>177</v>
      </c>
      <c r="G214" s="230"/>
      <c r="H214" s="234">
        <v>79.5</v>
      </c>
      <c r="I214" s="235"/>
      <c r="J214" s="230"/>
      <c r="K214" s="230"/>
      <c r="L214" s="236"/>
      <c r="M214" s="237"/>
      <c r="N214" s="238"/>
      <c r="O214" s="238"/>
      <c r="P214" s="238"/>
      <c r="Q214" s="238"/>
      <c r="R214" s="238"/>
      <c r="S214" s="238"/>
      <c r="T214" s="239"/>
      <c r="AT214" s="240" t="s">
        <v>173</v>
      </c>
      <c r="AU214" s="240" t="s">
        <v>82</v>
      </c>
      <c r="AV214" s="13" t="s">
        <v>169</v>
      </c>
      <c r="AW214" s="13" t="s">
        <v>36</v>
      </c>
      <c r="AX214" s="13" t="s">
        <v>80</v>
      </c>
      <c r="AY214" s="240" t="s">
        <v>162</v>
      </c>
    </row>
    <row r="215" spans="2:65" s="1" customFormat="1" ht="40.15" customHeight="1">
      <c r="B215" s="40"/>
      <c r="C215" s="192" t="s">
        <v>306</v>
      </c>
      <c r="D215" s="192" t="s">
        <v>164</v>
      </c>
      <c r="E215" s="193" t="s">
        <v>307</v>
      </c>
      <c r="F215" s="194" t="s">
        <v>308</v>
      </c>
      <c r="G215" s="195" t="s">
        <v>167</v>
      </c>
      <c r="H215" s="196">
        <v>638</v>
      </c>
      <c r="I215" s="197"/>
      <c r="J215" s="198">
        <f>ROUND(I215*H215,2)</f>
        <v>0</v>
      </c>
      <c r="K215" s="194" t="s">
        <v>168</v>
      </c>
      <c r="L215" s="60"/>
      <c r="M215" s="199" t="s">
        <v>21</v>
      </c>
      <c r="N215" s="200" t="s">
        <v>43</v>
      </c>
      <c r="O215" s="41"/>
      <c r="P215" s="201">
        <f>O215*H215</f>
        <v>0</v>
      </c>
      <c r="Q215" s="201">
        <v>0</v>
      </c>
      <c r="R215" s="201">
        <f>Q215*H215</f>
        <v>0</v>
      </c>
      <c r="S215" s="201">
        <v>0</v>
      </c>
      <c r="T215" s="202">
        <f>S215*H215</f>
        <v>0</v>
      </c>
      <c r="AR215" s="23" t="s">
        <v>169</v>
      </c>
      <c r="AT215" s="23" t="s">
        <v>164</v>
      </c>
      <c r="AU215" s="23" t="s">
        <v>82</v>
      </c>
      <c r="AY215" s="23" t="s">
        <v>162</v>
      </c>
      <c r="BE215" s="203">
        <f>IF(N215="základní",J215,0)</f>
        <v>0</v>
      </c>
      <c r="BF215" s="203">
        <f>IF(N215="snížená",J215,0)</f>
        <v>0</v>
      </c>
      <c r="BG215" s="203">
        <f>IF(N215="zákl. přenesená",J215,0)</f>
        <v>0</v>
      </c>
      <c r="BH215" s="203">
        <f>IF(N215="sníž. přenesená",J215,0)</f>
        <v>0</v>
      </c>
      <c r="BI215" s="203">
        <f>IF(N215="nulová",J215,0)</f>
        <v>0</v>
      </c>
      <c r="BJ215" s="23" t="s">
        <v>80</v>
      </c>
      <c r="BK215" s="203">
        <f>ROUND(I215*H215,2)</f>
        <v>0</v>
      </c>
      <c r="BL215" s="23" t="s">
        <v>169</v>
      </c>
      <c r="BM215" s="23" t="s">
        <v>925</v>
      </c>
    </row>
    <row r="216" spans="2:65" s="1" customFormat="1" ht="229.5">
      <c r="B216" s="40"/>
      <c r="C216" s="62"/>
      <c r="D216" s="204" t="s">
        <v>171</v>
      </c>
      <c r="E216" s="62"/>
      <c r="F216" s="205" t="s">
        <v>303</v>
      </c>
      <c r="G216" s="62"/>
      <c r="H216" s="62"/>
      <c r="I216" s="162"/>
      <c r="J216" s="62"/>
      <c r="K216" s="62"/>
      <c r="L216" s="60"/>
      <c r="M216" s="206"/>
      <c r="N216" s="41"/>
      <c r="O216" s="41"/>
      <c r="P216" s="41"/>
      <c r="Q216" s="41"/>
      <c r="R216" s="41"/>
      <c r="S216" s="41"/>
      <c r="T216" s="77"/>
      <c r="AT216" s="23" t="s">
        <v>171</v>
      </c>
      <c r="AU216" s="23" t="s">
        <v>82</v>
      </c>
    </row>
    <row r="217" spans="2:65" s="11" customFormat="1">
      <c r="B217" s="207"/>
      <c r="C217" s="208"/>
      <c r="D217" s="204" t="s">
        <v>173</v>
      </c>
      <c r="E217" s="209" t="s">
        <v>21</v>
      </c>
      <c r="F217" s="210" t="s">
        <v>654</v>
      </c>
      <c r="G217" s="208"/>
      <c r="H217" s="211" t="s">
        <v>21</v>
      </c>
      <c r="I217" s="212"/>
      <c r="J217" s="208"/>
      <c r="K217" s="208"/>
      <c r="L217" s="213"/>
      <c r="M217" s="214"/>
      <c r="N217" s="215"/>
      <c r="O217" s="215"/>
      <c r="P217" s="215"/>
      <c r="Q217" s="215"/>
      <c r="R217" s="215"/>
      <c r="S217" s="215"/>
      <c r="T217" s="216"/>
      <c r="AT217" s="217" t="s">
        <v>173</v>
      </c>
      <c r="AU217" s="217" t="s">
        <v>82</v>
      </c>
      <c r="AV217" s="11" t="s">
        <v>80</v>
      </c>
      <c r="AW217" s="11" t="s">
        <v>36</v>
      </c>
      <c r="AX217" s="11" t="s">
        <v>72</v>
      </c>
      <c r="AY217" s="217" t="s">
        <v>162</v>
      </c>
    </row>
    <row r="218" spans="2:65" s="11" customFormat="1">
      <c r="B218" s="207"/>
      <c r="C218" s="208"/>
      <c r="D218" s="204" t="s">
        <v>173</v>
      </c>
      <c r="E218" s="209" t="s">
        <v>21</v>
      </c>
      <c r="F218" s="210" t="s">
        <v>310</v>
      </c>
      <c r="G218" s="208"/>
      <c r="H218" s="211" t="s">
        <v>21</v>
      </c>
      <c r="I218" s="212"/>
      <c r="J218" s="208"/>
      <c r="K218" s="208"/>
      <c r="L218" s="213"/>
      <c r="M218" s="214"/>
      <c r="N218" s="215"/>
      <c r="O218" s="215"/>
      <c r="P218" s="215"/>
      <c r="Q218" s="215"/>
      <c r="R218" s="215"/>
      <c r="S218" s="215"/>
      <c r="T218" s="216"/>
      <c r="AT218" s="217" t="s">
        <v>173</v>
      </c>
      <c r="AU218" s="217" t="s">
        <v>82</v>
      </c>
      <c r="AV218" s="11" t="s">
        <v>80</v>
      </c>
      <c r="AW218" s="11" t="s">
        <v>36</v>
      </c>
      <c r="AX218" s="11" t="s">
        <v>72</v>
      </c>
      <c r="AY218" s="217" t="s">
        <v>162</v>
      </c>
    </row>
    <row r="219" spans="2:65" s="12" customFormat="1">
      <c r="B219" s="218"/>
      <c r="C219" s="219"/>
      <c r="D219" s="204" t="s">
        <v>173</v>
      </c>
      <c r="E219" s="220" t="s">
        <v>21</v>
      </c>
      <c r="F219" s="221" t="s">
        <v>926</v>
      </c>
      <c r="G219" s="219"/>
      <c r="H219" s="222">
        <v>319</v>
      </c>
      <c r="I219" s="223"/>
      <c r="J219" s="219"/>
      <c r="K219" s="219"/>
      <c r="L219" s="224"/>
      <c r="M219" s="225"/>
      <c r="N219" s="226"/>
      <c r="O219" s="226"/>
      <c r="P219" s="226"/>
      <c r="Q219" s="226"/>
      <c r="R219" s="226"/>
      <c r="S219" s="226"/>
      <c r="T219" s="227"/>
      <c r="AT219" s="228" t="s">
        <v>173</v>
      </c>
      <c r="AU219" s="228" t="s">
        <v>82</v>
      </c>
      <c r="AV219" s="12" t="s">
        <v>82</v>
      </c>
      <c r="AW219" s="12" t="s">
        <v>36</v>
      </c>
      <c r="AX219" s="12" t="s">
        <v>72</v>
      </c>
      <c r="AY219" s="228" t="s">
        <v>162</v>
      </c>
    </row>
    <row r="220" spans="2:65" s="11" customFormat="1">
      <c r="B220" s="207"/>
      <c r="C220" s="208"/>
      <c r="D220" s="204" t="s">
        <v>173</v>
      </c>
      <c r="E220" s="209" t="s">
        <v>21</v>
      </c>
      <c r="F220" s="210" t="s">
        <v>312</v>
      </c>
      <c r="G220" s="208"/>
      <c r="H220" s="211" t="s">
        <v>21</v>
      </c>
      <c r="I220" s="212"/>
      <c r="J220" s="208"/>
      <c r="K220" s="208"/>
      <c r="L220" s="213"/>
      <c r="M220" s="214"/>
      <c r="N220" s="215"/>
      <c r="O220" s="215"/>
      <c r="P220" s="215"/>
      <c r="Q220" s="215"/>
      <c r="R220" s="215"/>
      <c r="S220" s="215"/>
      <c r="T220" s="216"/>
      <c r="AT220" s="217" t="s">
        <v>173</v>
      </c>
      <c r="AU220" s="217" t="s">
        <v>82</v>
      </c>
      <c r="AV220" s="11" t="s">
        <v>80</v>
      </c>
      <c r="AW220" s="11" t="s">
        <v>36</v>
      </c>
      <c r="AX220" s="11" t="s">
        <v>72</v>
      </c>
      <c r="AY220" s="217" t="s">
        <v>162</v>
      </c>
    </row>
    <row r="221" spans="2:65" s="12" customFormat="1">
      <c r="B221" s="218"/>
      <c r="C221" s="219"/>
      <c r="D221" s="204" t="s">
        <v>173</v>
      </c>
      <c r="E221" s="220" t="s">
        <v>21</v>
      </c>
      <c r="F221" s="221" t="s">
        <v>927</v>
      </c>
      <c r="G221" s="219"/>
      <c r="H221" s="222">
        <v>110</v>
      </c>
      <c r="I221" s="223"/>
      <c r="J221" s="219"/>
      <c r="K221" s="219"/>
      <c r="L221" s="224"/>
      <c r="M221" s="225"/>
      <c r="N221" s="226"/>
      <c r="O221" s="226"/>
      <c r="P221" s="226"/>
      <c r="Q221" s="226"/>
      <c r="R221" s="226"/>
      <c r="S221" s="226"/>
      <c r="T221" s="227"/>
      <c r="AT221" s="228" t="s">
        <v>173</v>
      </c>
      <c r="AU221" s="228" t="s">
        <v>82</v>
      </c>
      <c r="AV221" s="12" t="s">
        <v>82</v>
      </c>
      <c r="AW221" s="12" t="s">
        <v>36</v>
      </c>
      <c r="AX221" s="12" t="s">
        <v>72</v>
      </c>
      <c r="AY221" s="228" t="s">
        <v>162</v>
      </c>
    </row>
    <row r="222" spans="2:65" s="11" customFormat="1">
      <c r="B222" s="207"/>
      <c r="C222" s="208"/>
      <c r="D222" s="204" t="s">
        <v>173</v>
      </c>
      <c r="E222" s="209" t="s">
        <v>21</v>
      </c>
      <c r="F222" s="210" t="s">
        <v>314</v>
      </c>
      <c r="G222" s="208"/>
      <c r="H222" s="211" t="s">
        <v>21</v>
      </c>
      <c r="I222" s="212"/>
      <c r="J222" s="208"/>
      <c r="K222" s="208"/>
      <c r="L222" s="213"/>
      <c r="M222" s="214"/>
      <c r="N222" s="215"/>
      <c r="O222" s="215"/>
      <c r="P222" s="215"/>
      <c r="Q222" s="215"/>
      <c r="R222" s="215"/>
      <c r="S222" s="215"/>
      <c r="T222" s="216"/>
      <c r="AT222" s="217" t="s">
        <v>173</v>
      </c>
      <c r="AU222" s="217" t="s">
        <v>82</v>
      </c>
      <c r="AV222" s="11" t="s">
        <v>80</v>
      </c>
      <c r="AW222" s="11" t="s">
        <v>36</v>
      </c>
      <c r="AX222" s="11" t="s">
        <v>72</v>
      </c>
      <c r="AY222" s="217" t="s">
        <v>162</v>
      </c>
    </row>
    <row r="223" spans="2:65" s="12" customFormat="1">
      <c r="B223" s="218"/>
      <c r="C223" s="219"/>
      <c r="D223" s="204" t="s">
        <v>173</v>
      </c>
      <c r="E223" s="220" t="s">
        <v>21</v>
      </c>
      <c r="F223" s="221" t="s">
        <v>928</v>
      </c>
      <c r="G223" s="219"/>
      <c r="H223" s="222">
        <v>209</v>
      </c>
      <c r="I223" s="223"/>
      <c r="J223" s="219"/>
      <c r="K223" s="219"/>
      <c r="L223" s="224"/>
      <c r="M223" s="225"/>
      <c r="N223" s="226"/>
      <c r="O223" s="226"/>
      <c r="P223" s="226"/>
      <c r="Q223" s="226"/>
      <c r="R223" s="226"/>
      <c r="S223" s="226"/>
      <c r="T223" s="227"/>
      <c r="AT223" s="228" t="s">
        <v>173</v>
      </c>
      <c r="AU223" s="228" t="s">
        <v>82</v>
      </c>
      <c r="AV223" s="12" t="s">
        <v>82</v>
      </c>
      <c r="AW223" s="12" t="s">
        <v>36</v>
      </c>
      <c r="AX223" s="12" t="s">
        <v>72</v>
      </c>
      <c r="AY223" s="228" t="s">
        <v>162</v>
      </c>
    </row>
    <row r="224" spans="2:65" s="13" customFormat="1">
      <c r="B224" s="229"/>
      <c r="C224" s="230"/>
      <c r="D224" s="231" t="s">
        <v>173</v>
      </c>
      <c r="E224" s="232" t="s">
        <v>21</v>
      </c>
      <c r="F224" s="233" t="s">
        <v>177</v>
      </c>
      <c r="G224" s="230"/>
      <c r="H224" s="234">
        <v>638</v>
      </c>
      <c r="I224" s="235"/>
      <c r="J224" s="230"/>
      <c r="K224" s="230"/>
      <c r="L224" s="236"/>
      <c r="M224" s="237"/>
      <c r="N224" s="238"/>
      <c r="O224" s="238"/>
      <c r="P224" s="238"/>
      <c r="Q224" s="238"/>
      <c r="R224" s="238"/>
      <c r="S224" s="238"/>
      <c r="T224" s="239"/>
      <c r="AT224" s="240" t="s">
        <v>173</v>
      </c>
      <c r="AU224" s="240" t="s">
        <v>82</v>
      </c>
      <c r="AV224" s="13" t="s">
        <v>169</v>
      </c>
      <c r="AW224" s="13" t="s">
        <v>36</v>
      </c>
      <c r="AX224" s="13" t="s">
        <v>80</v>
      </c>
      <c r="AY224" s="240" t="s">
        <v>162</v>
      </c>
    </row>
    <row r="225" spans="2:65" s="1" customFormat="1" ht="40.15" customHeight="1">
      <c r="B225" s="40"/>
      <c r="C225" s="192" t="s">
        <v>316</v>
      </c>
      <c r="D225" s="192" t="s">
        <v>164</v>
      </c>
      <c r="E225" s="193" t="s">
        <v>317</v>
      </c>
      <c r="F225" s="194" t="s">
        <v>318</v>
      </c>
      <c r="G225" s="195" t="s">
        <v>167</v>
      </c>
      <c r="H225" s="196">
        <v>54</v>
      </c>
      <c r="I225" s="197"/>
      <c r="J225" s="198">
        <f>ROUND(I225*H225,2)</f>
        <v>0</v>
      </c>
      <c r="K225" s="194" t="s">
        <v>168</v>
      </c>
      <c r="L225" s="60"/>
      <c r="M225" s="199" t="s">
        <v>21</v>
      </c>
      <c r="N225" s="200" t="s">
        <v>43</v>
      </c>
      <c r="O225" s="41"/>
      <c r="P225" s="201">
        <f>O225*H225</f>
        <v>0</v>
      </c>
      <c r="Q225" s="201">
        <v>0</v>
      </c>
      <c r="R225" s="201">
        <f>Q225*H225</f>
        <v>0</v>
      </c>
      <c r="S225" s="201">
        <v>0</v>
      </c>
      <c r="T225" s="202">
        <f>S225*H225</f>
        <v>0</v>
      </c>
      <c r="AR225" s="23" t="s">
        <v>169</v>
      </c>
      <c r="AT225" s="23" t="s">
        <v>164</v>
      </c>
      <c r="AU225" s="23" t="s">
        <v>82</v>
      </c>
      <c r="AY225" s="23" t="s">
        <v>162</v>
      </c>
      <c r="BE225" s="203">
        <f>IF(N225="základní",J225,0)</f>
        <v>0</v>
      </c>
      <c r="BF225" s="203">
        <f>IF(N225="snížená",J225,0)</f>
        <v>0</v>
      </c>
      <c r="BG225" s="203">
        <f>IF(N225="zákl. přenesená",J225,0)</f>
        <v>0</v>
      </c>
      <c r="BH225" s="203">
        <f>IF(N225="sníž. přenesená",J225,0)</f>
        <v>0</v>
      </c>
      <c r="BI225" s="203">
        <f>IF(N225="nulová",J225,0)</f>
        <v>0</v>
      </c>
      <c r="BJ225" s="23" t="s">
        <v>80</v>
      </c>
      <c r="BK225" s="203">
        <f>ROUND(I225*H225,2)</f>
        <v>0</v>
      </c>
      <c r="BL225" s="23" t="s">
        <v>169</v>
      </c>
      <c r="BM225" s="23" t="s">
        <v>929</v>
      </c>
    </row>
    <row r="226" spans="2:65" s="1" customFormat="1" ht="229.5">
      <c r="B226" s="40"/>
      <c r="C226" s="62"/>
      <c r="D226" s="204" t="s">
        <v>171</v>
      </c>
      <c r="E226" s="62"/>
      <c r="F226" s="205" t="s">
        <v>303</v>
      </c>
      <c r="G226" s="62"/>
      <c r="H226" s="62"/>
      <c r="I226" s="162"/>
      <c r="J226" s="62"/>
      <c r="K226" s="62"/>
      <c r="L226" s="60"/>
      <c r="M226" s="206"/>
      <c r="N226" s="41"/>
      <c r="O226" s="41"/>
      <c r="P226" s="41"/>
      <c r="Q226" s="41"/>
      <c r="R226" s="41"/>
      <c r="S226" s="41"/>
      <c r="T226" s="77"/>
      <c r="AT226" s="23" t="s">
        <v>171</v>
      </c>
      <c r="AU226" s="23" t="s">
        <v>82</v>
      </c>
    </row>
    <row r="227" spans="2:65" s="11" customFormat="1">
      <c r="B227" s="207"/>
      <c r="C227" s="208"/>
      <c r="D227" s="204" t="s">
        <v>173</v>
      </c>
      <c r="E227" s="209" t="s">
        <v>21</v>
      </c>
      <c r="F227" s="210" t="s">
        <v>772</v>
      </c>
      <c r="G227" s="208"/>
      <c r="H227" s="211" t="s">
        <v>21</v>
      </c>
      <c r="I227" s="212"/>
      <c r="J227" s="208"/>
      <c r="K227" s="208"/>
      <c r="L227" s="213"/>
      <c r="M227" s="214"/>
      <c r="N227" s="215"/>
      <c r="O227" s="215"/>
      <c r="P227" s="215"/>
      <c r="Q227" s="215"/>
      <c r="R227" s="215"/>
      <c r="S227" s="215"/>
      <c r="T227" s="216"/>
      <c r="AT227" s="217" t="s">
        <v>173</v>
      </c>
      <c r="AU227" s="217" t="s">
        <v>82</v>
      </c>
      <c r="AV227" s="11" t="s">
        <v>80</v>
      </c>
      <c r="AW227" s="11" t="s">
        <v>36</v>
      </c>
      <c r="AX227" s="11" t="s">
        <v>72</v>
      </c>
      <c r="AY227" s="217" t="s">
        <v>162</v>
      </c>
    </row>
    <row r="228" spans="2:65" s="11" customFormat="1">
      <c r="B228" s="207"/>
      <c r="C228" s="208"/>
      <c r="D228" s="204" t="s">
        <v>173</v>
      </c>
      <c r="E228" s="209" t="s">
        <v>21</v>
      </c>
      <c r="F228" s="210" t="s">
        <v>320</v>
      </c>
      <c r="G228" s="208"/>
      <c r="H228" s="211" t="s">
        <v>21</v>
      </c>
      <c r="I228" s="212"/>
      <c r="J228" s="208"/>
      <c r="K228" s="208"/>
      <c r="L228" s="213"/>
      <c r="M228" s="214"/>
      <c r="N228" s="215"/>
      <c r="O228" s="215"/>
      <c r="P228" s="215"/>
      <c r="Q228" s="215"/>
      <c r="R228" s="215"/>
      <c r="S228" s="215"/>
      <c r="T228" s="216"/>
      <c r="AT228" s="217" t="s">
        <v>173</v>
      </c>
      <c r="AU228" s="217" t="s">
        <v>82</v>
      </c>
      <c r="AV228" s="11" t="s">
        <v>80</v>
      </c>
      <c r="AW228" s="11" t="s">
        <v>36</v>
      </c>
      <c r="AX228" s="11" t="s">
        <v>72</v>
      </c>
      <c r="AY228" s="217" t="s">
        <v>162</v>
      </c>
    </row>
    <row r="229" spans="2:65" s="12" customFormat="1">
      <c r="B229" s="218"/>
      <c r="C229" s="219"/>
      <c r="D229" s="204" t="s">
        <v>173</v>
      </c>
      <c r="E229" s="220" t="s">
        <v>21</v>
      </c>
      <c r="F229" s="221" t="s">
        <v>922</v>
      </c>
      <c r="G229" s="219"/>
      <c r="H229" s="222">
        <v>27</v>
      </c>
      <c r="I229" s="223"/>
      <c r="J229" s="219"/>
      <c r="K229" s="219"/>
      <c r="L229" s="224"/>
      <c r="M229" s="225"/>
      <c r="N229" s="226"/>
      <c r="O229" s="226"/>
      <c r="P229" s="226"/>
      <c r="Q229" s="226"/>
      <c r="R229" s="226"/>
      <c r="S229" s="226"/>
      <c r="T229" s="227"/>
      <c r="AT229" s="228" t="s">
        <v>173</v>
      </c>
      <c r="AU229" s="228" t="s">
        <v>82</v>
      </c>
      <c r="AV229" s="12" t="s">
        <v>82</v>
      </c>
      <c r="AW229" s="12" t="s">
        <v>36</v>
      </c>
      <c r="AX229" s="12" t="s">
        <v>72</v>
      </c>
      <c r="AY229" s="228" t="s">
        <v>162</v>
      </c>
    </row>
    <row r="230" spans="2:65" s="11" customFormat="1">
      <c r="B230" s="207"/>
      <c r="C230" s="208"/>
      <c r="D230" s="204" t="s">
        <v>173</v>
      </c>
      <c r="E230" s="209" t="s">
        <v>21</v>
      </c>
      <c r="F230" s="210" t="s">
        <v>322</v>
      </c>
      <c r="G230" s="208"/>
      <c r="H230" s="211" t="s">
        <v>21</v>
      </c>
      <c r="I230" s="212"/>
      <c r="J230" s="208"/>
      <c r="K230" s="208"/>
      <c r="L230" s="213"/>
      <c r="M230" s="214"/>
      <c r="N230" s="215"/>
      <c r="O230" s="215"/>
      <c r="P230" s="215"/>
      <c r="Q230" s="215"/>
      <c r="R230" s="215"/>
      <c r="S230" s="215"/>
      <c r="T230" s="216"/>
      <c r="AT230" s="217" t="s">
        <v>173</v>
      </c>
      <c r="AU230" s="217" t="s">
        <v>82</v>
      </c>
      <c r="AV230" s="11" t="s">
        <v>80</v>
      </c>
      <c r="AW230" s="11" t="s">
        <v>36</v>
      </c>
      <c r="AX230" s="11" t="s">
        <v>72</v>
      </c>
      <c r="AY230" s="217" t="s">
        <v>162</v>
      </c>
    </row>
    <row r="231" spans="2:65" s="12" customFormat="1">
      <c r="B231" s="218"/>
      <c r="C231" s="219"/>
      <c r="D231" s="204" t="s">
        <v>173</v>
      </c>
      <c r="E231" s="220" t="s">
        <v>21</v>
      </c>
      <c r="F231" s="221" t="s">
        <v>343</v>
      </c>
      <c r="G231" s="219"/>
      <c r="H231" s="222">
        <v>27</v>
      </c>
      <c r="I231" s="223"/>
      <c r="J231" s="219"/>
      <c r="K231" s="219"/>
      <c r="L231" s="224"/>
      <c r="M231" s="225"/>
      <c r="N231" s="226"/>
      <c r="O231" s="226"/>
      <c r="P231" s="226"/>
      <c r="Q231" s="226"/>
      <c r="R231" s="226"/>
      <c r="S231" s="226"/>
      <c r="T231" s="227"/>
      <c r="AT231" s="228" t="s">
        <v>173</v>
      </c>
      <c r="AU231" s="228" t="s">
        <v>82</v>
      </c>
      <c r="AV231" s="12" t="s">
        <v>82</v>
      </c>
      <c r="AW231" s="12" t="s">
        <v>36</v>
      </c>
      <c r="AX231" s="12" t="s">
        <v>72</v>
      </c>
      <c r="AY231" s="228" t="s">
        <v>162</v>
      </c>
    </row>
    <row r="232" spans="2:65" s="13" customFormat="1">
      <c r="B232" s="229"/>
      <c r="C232" s="230"/>
      <c r="D232" s="231" t="s">
        <v>173</v>
      </c>
      <c r="E232" s="232" t="s">
        <v>21</v>
      </c>
      <c r="F232" s="233" t="s">
        <v>177</v>
      </c>
      <c r="G232" s="230"/>
      <c r="H232" s="234">
        <v>54</v>
      </c>
      <c r="I232" s="235"/>
      <c r="J232" s="230"/>
      <c r="K232" s="230"/>
      <c r="L232" s="236"/>
      <c r="M232" s="237"/>
      <c r="N232" s="238"/>
      <c r="O232" s="238"/>
      <c r="P232" s="238"/>
      <c r="Q232" s="238"/>
      <c r="R232" s="238"/>
      <c r="S232" s="238"/>
      <c r="T232" s="239"/>
      <c r="AT232" s="240" t="s">
        <v>173</v>
      </c>
      <c r="AU232" s="240" t="s">
        <v>82</v>
      </c>
      <c r="AV232" s="13" t="s">
        <v>169</v>
      </c>
      <c r="AW232" s="13" t="s">
        <v>36</v>
      </c>
      <c r="AX232" s="13" t="s">
        <v>80</v>
      </c>
      <c r="AY232" s="240" t="s">
        <v>162</v>
      </c>
    </row>
    <row r="233" spans="2:65" s="1" customFormat="1" ht="20.45" customHeight="1">
      <c r="B233" s="40"/>
      <c r="C233" s="192" t="s">
        <v>323</v>
      </c>
      <c r="D233" s="192" t="s">
        <v>164</v>
      </c>
      <c r="E233" s="193" t="s">
        <v>324</v>
      </c>
      <c r="F233" s="194" t="s">
        <v>325</v>
      </c>
      <c r="G233" s="195" t="s">
        <v>167</v>
      </c>
      <c r="H233" s="196">
        <v>159</v>
      </c>
      <c r="I233" s="197"/>
      <c r="J233" s="198">
        <f>ROUND(I233*H233,2)</f>
        <v>0</v>
      </c>
      <c r="K233" s="194" t="s">
        <v>168</v>
      </c>
      <c r="L233" s="60"/>
      <c r="M233" s="199" t="s">
        <v>21</v>
      </c>
      <c r="N233" s="200" t="s">
        <v>43</v>
      </c>
      <c r="O233" s="41"/>
      <c r="P233" s="201">
        <f>O233*H233</f>
        <v>0</v>
      </c>
      <c r="Q233" s="201">
        <v>0</v>
      </c>
      <c r="R233" s="201">
        <f>Q233*H233</f>
        <v>0</v>
      </c>
      <c r="S233" s="201">
        <v>0</v>
      </c>
      <c r="T233" s="202">
        <f>S233*H233</f>
        <v>0</v>
      </c>
      <c r="AR233" s="23" t="s">
        <v>169</v>
      </c>
      <c r="AT233" s="23" t="s">
        <v>164</v>
      </c>
      <c r="AU233" s="23" t="s">
        <v>82</v>
      </c>
      <c r="AY233" s="23" t="s">
        <v>162</v>
      </c>
      <c r="BE233" s="203">
        <f>IF(N233="základní",J233,0)</f>
        <v>0</v>
      </c>
      <c r="BF233" s="203">
        <f>IF(N233="snížená",J233,0)</f>
        <v>0</v>
      </c>
      <c r="BG233" s="203">
        <f>IF(N233="zákl. přenesená",J233,0)</f>
        <v>0</v>
      </c>
      <c r="BH233" s="203">
        <f>IF(N233="sníž. přenesená",J233,0)</f>
        <v>0</v>
      </c>
      <c r="BI233" s="203">
        <f>IF(N233="nulová",J233,0)</f>
        <v>0</v>
      </c>
      <c r="BJ233" s="23" t="s">
        <v>80</v>
      </c>
      <c r="BK233" s="203">
        <f>ROUND(I233*H233,2)</f>
        <v>0</v>
      </c>
      <c r="BL233" s="23" t="s">
        <v>169</v>
      </c>
      <c r="BM233" s="23" t="s">
        <v>930</v>
      </c>
    </row>
    <row r="234" spans="2:65" s="1" customFormat="1" ht="54">
      <c r="B234" s="40"/>
      <c r="C234" s="62"/>
      <c r="D234" s="204" t="s">
        <v>171</v>
      </c>
      <c r="E234" s="62"/>
      <c r="F234" s="205" t="s">
        <v>327</v>
      </c>
      <c r="G234" s="62"/>
      <c r="H234" s="62"/>
      <c r="I234" s="162"/>
      <c r="J234" s="62"/>
      <c r="K234" s="62"/>
      <c r="L234" s="60"/>
      <c r="M234" s="206"/>
      <c r="N234" s="41"/>
      <c r="O234" s="41"/>
      <c r="P234" s="41"/>
      <c r="Q234" s="41"/>
      <c r="R234" s="41"/>
      <c r="S234" s="41"/>
      <c r="T234" s="77"/>
      <c r="AT234" s="23" t="s">
        <v>171</v>
      </c>
      <c r="AU234" s="23" t="s">
        <v>82</v>
      </c>
    </row>
    <row r="235" spans="2:65" s="11" customFormat="1">
      <c r="B235" s="207"/>
      <c r="C235" s="208"/>
      <c r="D235" s="204" t="s">
        <v>173</v>
      </c>
      <c r="E235" s="209" t="s">
        <v>21</v>
      </c>
      <c r="F235" s="210" t="s">
        <v>891</v>
      </c>
      <c r="G235" s="208"/>
      <c r="H235" s="211" t="s">
        <v>21</v>
      </c>
      <c r="I235" s="212"/>
      <c r="J235" s="208"/>
      <c r="K235" s="208"/>
      <c r="L235" s="213"/>
      <c r="M235" s="214"/>
      <c r="N235" s="215"/>
      <c r="O235" s="215"/>
      <c r="P235" s="215"/>
      <c r="Q235" s="215"/>
      <c r="R235" s="215"/>
      <c r="S235" s="215"/>
      <c r="T235" s="216"/>
      <c r="AT235" s="217" t="s">
        <v>173</v>
      </c>
      <c r="AU235" s="217" t="s">
        <v>82</v>
      </c>
      <c r="AV235" s="11" t="s">
        <v>80</v>
      </c>
      <c r="AW235" s="11" t="s">
        <v>36</v>
      </c>
      <c r="AX235" s="11" t="s">
        <v>72</v>
      </c>
      <c r="AY235" s="217" t="s">
        <v>162</v>
      </c>
    </row>
    <row r="236" spans="2:65" s="11" customFormat="1">
      <c r="B236" s="207"/>
      <c r="C236" s="208"/>
      <c r="D236" s="204" t="s">
        <v>173</v>
      </c>
      <c r="E236" s="209" t="s">
        <v>21</v>
      </c>
      <c r="F236" s="210" t="s">
        <v>328</v>
      </c>
      <c r="G236" s="208"/>
      <c r="H236" s="211" t="s">
        <v>21</v>
      </c>
      <c r="I236" s="212"/>
      <c r="J236" s="208"/>
      <c r="K236" s="208"/>
      <c r="L236" s="213"/>
      <c r="M236" s="214"/>
      <c r="N236" s="215"/>
      <c r="O236" s="215"/>
      <c r="P236" s="215"/>
      <c r="Q236" s="215"/>
      <c r="R236" s="215"/>
      <c r="S236" s="215"/>
      <c r="T236" s="216"/>
      <c r="AT236" s="217" t="s">
        <v>173</v>
      </c>
      <c r="AU236" s="217" t="s">
        <v>82</v>
      </c>
      <c r="AV236" s="11" t="s">
        <v>80</v>
      </c>
      <c r="AW236" s="11" t="s">
        <v>36</v>
      </c>
      <c r="AX236" s="11" t="s">
        <v>72</v>
      </c>
      <c r="AY236" s="217" t="s">
        <v>162</v>
      </c>
    </row>
    <row r="237" spans="2:65" s="11" customFormat="1">
      <c r="B237" s="207"/>
      <c r="C237" s="208"/>
      <c r="D237" s="204" t="s">
        <v>173</v>
      </c>
      <c r="E237" s="209" t="s">
        <v>21</v>
      </c>
      <c r="F237" s="210" t="s">
        <v>210</v>
      </c>
      <c r="G237" s="208"/>
      <c r="H237" s="211" t="s">
        <v>21</v>
      </c>
      <c r="I237" s="212"/>
      <c r="J237" s="208"/>
      <c r="K237" s="208"/>
      <c r="L237" s="213"/>
      <c r="M237" s="214"/>
      <c r="N237" s="215"/>
      <c r="O237" s="215"/>
      <c r="P237" s="215"/>
      <c r="Q237" s="215"/>
      <c r="R237" s="215"/>
      <c r="S237" s="215"/>
      <c r="T237" s="216"/>
      <c r="AT237" s="217" t="s">
        <v>173</v>
      </c>
      <c r="AU237" s="217" t="s">
        <v>82</v>
      </c>
      <c r="AV237" s="11" t="s">
        <v>80</v>
      </c>
      <c r="AW237" s="11" t="s">
        <v>36</v>
      </c>
      <c r="AX237" s="11" t="s">
        <v>72</v>
      </c>
      <c r="AY237" s="217" t="s">
        <v>162</v>
      </c>
    </row>
    <row r="238" spans="2:65" s="12" customFormat="1">
      <c r="B238" s="218"/>
      <c r="C238" s="219"/>
      <c r="D238" s="204" t="s">
        <v>173</v>
      </c>
      <c r="E238" s="220" t="s">
        <v>21</v>
      </c>
      <c r="F238" s="221" t="s">
        <v>924</v>
      </c>
      <c r="G238" s="219"/>
      <c r="H238" s="222">
        <v>79.5</v>
      </c>
      <c r="I238" s="223"/>
      <c r="J238" s="219"/>
      <c r="K238" s="219"/>
      <c r="L238" s="224"/>
      <c r="M238" s="225"/>
      <c r="N238" s="226"/>
      <c r="O238" s="226"/>
      <c r="P238" s="226"/>
      <c r="Q238" s="226"/>
      <c r="R238" s="226"/>
      <c r="S238" s="226"/>
      <c r="T238" s="227"/>
      <c r="AT238" s="228" t="s">
        <v>173</v>
      </c>
      <c r="AU238" s="228" t="s">
        <v>82</v>
      </c>
      <c r="AV238" s="12" t="s">
        <v>82</v>
      </c>
      <c r="AW238" s="12" t="s">
        <v>36</v>
      </c>
      <c r="AX238" s="12" t="s">
        <v>72</v>
      </c>
      <c r="AY238" s="228" t="s">
        <v>162</v>
      </c>
    </row>
    <row r="239" spans="2:65" s="11" customFormat="1">
      <c r="B239" s="207"/>
      <c r="C239" s="208"/>
      <c r="D239" s="204" t="s">
        <v>173</v>
      </c>
      <c r="E239" s="209" t="s">
        <v>21</v>
      </c>
      <c r="F239" s="210" t="s">
        <v>212</v>
      </c>
      <c r="G239" s="208"/>
      <c r="H239" s="211" t="s">
        <v>21</v>
      </c>
      <c r="I239" s="212"/>
      <c r="J239" s="208"/>
      <c r="K239" s="208"/>
      <c r="L239" s="213"/>
      <c r="M239" s="214"/>
      <c r="N239" s="215"/>
      <c r="O239" s="215"/>
      <c r="P239" s="215"/>
      <c r="Q239" s="215"/>
      <c r="R239" s="215"/>
      <c r="S239" s="215"/>
      <c r="T239" s="216"/>
      <c r="AT239" s="217" t="s">
        <v>173</v>
      </c>
      <c r="AU239" s="217" t="s">
        <v>82</v>
      </c>
      <c r="AV239" s="11" t="s">
        <v>80</v>
      </c>
      <c r="AW239" s="11" t="s">
        <v>36</v>
      </c>
      <c r="AX239" s="11" t="s">
        <v>72</v>
      </c>
      <c r="AY239" s="217" t="s">
        <v>162</v>
      </c>
    </row>
    <row r="240" spans="2:65" s="12" customFormat="1">
      <c r="B240" s="218"/>
      <c r="C240" s="219"/>
      <c r="D240" s="204" t="s">
        <v>173</v>
      </c>
      <c r="E240" s="220" t="s">
        <v>21</v>
      </c>
      <c r="F240" s="221" t="s">
        <v>924</v>
      </c>
      <c r="G240" s="219"/>
      <c r="H240" s="222">
        <v>79.5</v>
      </c>
      <c r="I240" s="223"/>
      <c r="J240" s="219"/>
      <c r="K240" s="219"/>
      <c r="L240" s="224"/>
      <c r="M240" s="225"/>
      <c r="N240" s="226"/>
      <c r="O240" s="226"/>
      <c r="P240" s="226"/>
      <c r="Q240" s="226"/>
      <c r="R240" s="226"/>
      <c r="S240" s="226"/>
      <c r="T240" s="227"/>
      <c r="AT240" s="228" t="s">
        <v>173</v>
      </c>
      <c r="AU240" s="228" t="s">
        <v>82</v>
      </c>
      <c r="AV240" s="12" t="s">
        <v>82</v>
      </c>
      <c r="AW240" s="12" t="s">
        <v>36</v>
      </c>
      <c r="AX240" s="12" t="s">
        <v>72</v>
      </c>
      <c r="AY240" s="228" t="s">
        <v>162</v>
      </c>
    </row>
    <row r="241" spans="2:65" s="13" customFormat="1">
      <c r="B241" s="229"/>
      <c r="C241" s="230"/>
      <c r="D241" s="231" t="s">
        <v>173</v>
      </c>
      <c r="E241" s="232" t="s">
        <v>21</v>
      </c>
      <c r="F241" s="233" t="s">
        <v>177</v>
      </c>
      <c r="G241" s="230"/>
      <c r="H241" s="234">
        <v>159</v>
      </c>
      <c r="I241" s="235"/>
      <c r="J241" s="230"/>
      <c r="K241" s="230"/>
      <c r="L241" s="236"/>
      <c r="M241" s="237"/>
      <c r="N241" s="238"/>
      <c r="O241" s="238"/>
      <c r="P241" s="238"/>
      <c r="Q241" s="238"/>
      <c r="R241" s="238"/>
      <c r="S241" s="238"/>
      <c r="T241" s="239"/>
      <c r="AT241" s="240" t="s">
        <v>173</v>
      </c>
      <c r="AU241" s="240" t="s">
        <v>82</v>
      </c>
      <c r="AV241" s="13" t="s">
        <v>169</v>
      </c>
      <c r="AW241" s="13" t="s">
        <v>36</v>
      </c>
      <c r="AX241" s="13" t="s">
        <v>80</v>
      </c>
      <c r="AY241" s="240" t="s">
        <v>162</v>
      </c>
    </row>
    <row r="242" spans="2:65" s="1" customFormat="1" ht="28.9" customHeight="1">
      <c r="B242" s="40"/>
      <c r="C242" s="192" t="s">
        <v>330</v>
      </c>
      <c r="D242" s="192" t="s">
        <v>164</v>
      </c>
      <c r="E242" s="193" t="s">
        <v>331</v>
      </c>
      <c r="F242" s="194" t="s">
        <v>332</v>
      </c>
      <c r="G242" s="195" t="s">
        <v>167</v>
      </c>
      <c r="H242" s="196">
        <v>79.5</v>
      </c>
      <c r="I242" s="197"/>
      <c r="J242" s="198">
        <f>ROUND(I242*H242,2)</f>
        <v>0</v>
      </c>
      <c r="K242" s="194" t="s">
        <v>168</v>
      </c>
      <c r="L242" s="60"/>
      <c r="M242" s="199" t="s">
        <v>21</v>
      </c>
      <c r="N242" s="200" t="s">
        <v>43</v>
      </c>
      <c r="O242" s="41"/>
      <c r="P242" s="201">
        <f>O242*H242</f>
        <v>0</v>
      </c>
      <c r="Q242" s="201">
        <v>0</v>
      </c>
      <c r="R242" s="201">
        <f>Q242*H242</f>
        <v>0</v>
      </c>
      <c r="S242" s="201">
        <v>0</v>
      </c>
      <c r="T242" s="202">
        <f>S242*H242</f>
        <v>0</v>
      </c>
      <c r="AR242" s="23" t="s">
        <v>169</v>
      </c>
      <c r="AT242" s="23" t="s">
        <v>164</v>
      </c>
      <c r="AU242" s="23" t="s">
        <v>82</v>
      </c>
      <c r="AY242" s="23" t="s">
        <v>162</v>
      </c>
      <c r="BE242" s="203">
        <f>IF(N242="základní",J242,0)</f>
        <v>0</v>
      </c>
      <c r="BF242" s="203">
        <f>IF(N242="snížená",J242,0)</f>
        <v>0</v>
      </c>
      <c r="BG242" s="203">
        <f>IF(N242="zákl. přenesená",J242,0)</f>
        <v>0</v>
      </c>
      <c r="BH242" s="203">
        <f>IF(N242="sníž. přenesená",J242,0)</f>
        <v>0</v>
      </c>
      <c r="BI242" s="203">
        <f>IF(N242="nulová",J242,0)</f>
        <v>0</v>
      </c>
      <c r="BJ242" s="23" t="s">
        <v>80</v>
      </c>
      <c r="BK242" s="203">
        <f>ROUND(I242*H242,2)</f>
        <v>0</v>
      </c>
      <c r="BL242" s="23" t="s">
        <v>169</v>
      </c>
      <c r="BM242" s="23" t="s">
        <v>931</v>
      </c>
    </row>
    <row r="243" spans="2:65" s="1" customFormat="1" ht="175.5">
      <c r="B243" s="40"/>
      <c r="C243" s="62"/>
      <c r="D243" s="204" t="s">
        <v>171</v>
      </c>
      <c r="E243" s="62"/>
      <c r="F243" s="205" t="s">
        <v>334</v>
      </c>
      <c r="G243" s="62"/>
      <c r="H243" s="62"/>
      <c r="I243" s="162"/>
      <c r="J243" s="62"/>
      <c r="K243" s="62"/>
      <c r="L243" s="60"/>
      <c r="M243" s="206"/>
      <c r="N243" s="41"/>
      <c r="O243" s="41"/>
      <c r="P243" s="41"/>
      <c r="Q243" s="41"/>
      <c r="R243" s="41"/>
      <c r="S243" s="41"/>
      <c r="T243" s="77"/>
      <c r="AT243" s="23" t="s">
        <v>171</v>
      </c>
      <c r="AU243" s="23" t="s">
        <v>82</v>
      </c>
    </row>
    <row r="244" spans="2:65" s="11" customFormat="1">
      <c r="B244" s="207"/>
      <c r="C244" s="208"/>
      <c r="D244" s="204" t="s">
        <v>173</v>
      </c>
      <c r="E244" s="209" t="s">
        <v>21</v>
      </c>
      <c r="F244" s="210" t="s">
        <v>891</v>
      </c>
      <c r="G244" s="208"/>
      <c r="H244" s="211" t="s">
        <v>21</v>
      </c>
      <c r="I244" s="212"/>
      <c r="J244" s="208"/>
      <c r="K244" s="208"/>
      <c r="L244" s="213"/>
      <c r="M244" s="214"/>
      <c r="N244" s="215"/>
      <c r="O244" s="215"/>
      <c r="P244" s="215"/>
      <c r="Q244" s="215"/>
      <c r="R244" s="215"/>
      <c r="S244" s="215"/>
      <c r="T244" s="216"/>
      <c r="AT244" s="217" t="s">
        <v>173</v>
      </c>
      <c r="AU244" s="217" t="s">
        <v>82</v>
      </c>
      <c r="AV244" s="11" t="s">
        <v>80</v>
      </c>
      <c r="AW244" s="11" t="s">
        <v>36</v>
      </c>
      <c r="AX244" s="11" t="s">
        <v>72</v>
      </c>
      <c r="AY244" s="217" t="s">
        <v>162</v>
      </c>
    </row>
    <row r="245" spans="2:65" s="11" customFormat="1">
      <c r="B245" s="207"/>
      <c r="C245" s="208"/>
      <c r="D245" s="204" t="s">
        <v>173</v>
      </c>
      <c r="E245" s="209" t="s">
        <v>21</v>
      </c>
      <c r="F245" s="210" t="s">
        <v>335</v>
      </c>
      <c r="G245" s="208"/>
      <c r="H245" s="211" t="s">
        <v>21</v>
      </c>
      <c r="I245" s="212"/>
      <c r="J245" s="208"/>
      <c r="K245" s="208"/>
      <c r="L245" s="213"/>
      <c r="M245" s="214"/>
      <c r="N245" s="215"/>
      <c r="O245" s="215"/>
      <c r="P245" s="215"/>
      <c r="Q245" s="215"/>
      <c r="R245" s="215"/>
      <c r="S245" s="215"/>
      <c r="T245" s="216"/>
      <c r="AT245" s="217" t="s">
        <v>173</v>
      </c>
      <c r="AU245" s="217" t="s">
        <v>82</v>
      </c>
      <c r="AV245" s="11" t="s">
        <v>80</v>
      </c>
      <c r="AW245" s="11" t="s">
        <v>36</v>
      </c>
      <c r="AX245" s="11" t="s">
        <v>72</v>
      </c>
      <c r="AY245" s="217" t="s">
        <v>162</v>
      </c>
    </row>
    <row r="246" spans="2:65" s="12" customFormat="1">
      <c r="B246" s="218"/>
      <c r="C246" s="219"/>
      <c r="D246" s="204" t="s">
        <v>173</v>
      </c>
      <c r="E246" s="220" t="s">
        <v>21</v>
      </c>
      <c r="F246" s="221" t="s">
        <v>924</v>
      </c>
      <c r="G246" s="219"/>
      <c r="H246" s="222">
        <v>79.5</v>
      </c>
      <c r="I246" s="223"/>
      <c r="J246" s="219"/>
      <c r="K246" s="219"/>
      <c r="L246" s="224"/>
      <c r="M246" s="225"/>
      <c r="N246" s="226"/>
      <c r="O246" s="226"/>
      <c r="P246" s="226"/>
      <c r="Q246" s="226"/>
      <c r="R246" s="226"/>
      <c r="S246" s="226"/>
      <c r="T246" s="227"/>
      <c r="AT246" s="228" t="s">
        <v>173</v>
      </c>
      <c r="AU246" s="228" t="s">
        <v>82</v>
      </c>
      <c r="AV246" s="12" t="s">
        <v>82</v>
      </c>
      <c r="AW246" s="12" t="s">
        <v>36</v>
      </c>
      <c r="AX246" s="12" t="s">
        <v>72</v>
      </c>
      <c r="AY246" s="228" t="s">
        <v>162</v>
      </c>
    </row>
    <row r="247" spans="2:65" s="13" customFormat="1">
      <c r="B247" s="229"/>
      <c r="C247" s="230"/>
      <c r="D247" s="231" t="s">
        <v>173</v>
      </c>
      <c r="E247" s="232" t="s">
        <v>21</v>
      </c>
      <c r="F247" s="233" t="s">
        <v>177</v>
      </c>
      <c r="G247" s="230"/>
      <c r="H247" s="234">
        <v>79.5</v>
      </c>
      <c r="I247" s="235"/>
      <c r="J247" s="230"/>
      <c r="K247" s="230"/>
      <c r="L247" s="236"/>
      <c r="M247" s="237"/>
      <c r="N247" s="238"/>
      <c r="O247" s="238"/>
      <c r="P247" s="238"/>
      <c r="Q247" s="238"/>
      <c r="R247" s="238"/>
      <c r="S247" s="238"/>
      <c r="T247" s="239"/>
      <c r="AT247" s="240" t="s">
        <v>173</v>
      </c>
      <c r="AU247" s="240" t="s">
        <v>82</v>
      </c>
      <c r="AV247" s="13" t="s">
        <v>169</v>
      </c>
      <c r="AW247" s="13" t="s">
        <v>36</v>
      </c>
      <c r="AX247" s="13" t="s">
        <v>80</v>
      </c>
      <c r="AY247" s="240" t="s">
        <v>162</v>
      </c>
    </row>
    <row r="248" spans="2:65" s="1" customFormat="1" ht="28.9" customHeight="1">
      <c r="B248" s="40"/>
      <c r="C248" s="192" t="s">
        <v>336</v>
      </c>
      <c r="D248" s="192" t="s">
        <v>164</v>
      </c>
      <c r="E248" s="193" t="s">
        <v>337</v>
      </c>
      <c r="F248" s="194" t="s">
        <v>338</v>
      </c>
      <c r="G248" s="195" t="s">
        <v>167</v>
      </c>
      <c r="H248" s="196">
        <v>319</v>
      </c>
      <c r="I248" s="197"/>
      <c r="J248" s="198">
        <f>ROUND(I248*H248,2)</f>
        <v>0</v>
      </c>
      <c r="K248" s="194" t="s">
        <v>168</v>
      </c>
      <c r="L248" s="60"/>
      <c r="M248" s="199" t="s">
        <v>21</v>
      </c>
      <c r="N248" s="200" t="s">
        <v>43</v>
      </c>
      <c r="O248" s="41"/>
      <c r="P248" s="201">
        <f>O248*H248</f>
        <v>0</v>
      </c>
      <c r="Q248" s="201">
        <v>0</v>
      </c>
      <c r="R248" s="201">
        <f>Q248*H248</f>
        <v>0</v>
      </c>
      <c r="S248" s="201">
        <v>0</v>
      </c>
      <c r="T248" s="202">
        <f>S248*H248</f>
        <v>0</v>
      </c>
      <c r="AR248" s="23" t="s">
        <v>169</v>
      </c>
      <c r="AT248" s="23" t="s">
        <v>164</v>
      </c>
      <c r="AU248" s="23" t="s">
        <v>82</v>
      </c>
      <c r="AY248" s="23" t="s">
        <v>162</v>
      </c>
      <c r="BE248" s="203">
        <f>IF(N248="základní",J248,0)</f>
        <v>0</v>
      </c>
      <c r="BF248" s="203">
        <f>IF(N248="snížená",J248,0)</f>
        <v>0</v>
      </c>
      <c r="BG248" s="203">
        <f>IF(N248="zákl. přenesená",J248,0)</f>
        <v>0</v>
      </c>
      <c r="BH248" s="203">
        <f>IF(N248="sníž. přenesená",J248,0)</f>
        <v>0</v>
      </c>
      <c r="BI248" s="203">
        <f>IF(N248="nulová",J248,0)</f>
        <v>0</v>
      </c>
      <c r="BJ248" s="23" t="s">
        <v>80</v>
      </c>
      <c r="BK248" s="203">
        <f>ROUND(I248*H248,2)</f>
        <v>0</v>
      </c>
      <c r="BL248" s="23" t="s">
        <v>169</v>
      </c>
      <c r="BM248" s="23" t="s">
        <v>932</v>
      </c>
    </row>
    <row r="249" spans="2:65" s="1" customFormat="1" ht="175.5">
      <c r="B249" s="40"/>
      <c r="C249" s="62"/>
      <c r="D249" s="204" t="s">
        <v>171</v>
      </c>
      <c r="E249" s="62"/>
      <c r="F249" s="205" t="s">
        <v>334</v>
      </c>
      <c r="G249" s="62"/>
      <c r="H249" s="62"/>
      <c r="I249" s="162"/>
      <c r="J249" s="62"/>
      <c r="K249" s="62"/>
      <c r="L249" s="60"/>
      <c r="M249" s="206"/>
      <c r="N249" s="41"/>
      <c r="O249" s="41"/>
      <c r="P249" s="41"/>
      <c r="Q249" s="41"/>
      <c r="R249" s="41"/>
      <c r="S249" s="41"/>
      <c r="T249" s="77"/>
      <c r="AT249" s="23" t="s">
        <v>171</v>
      </c>
      <c r="AU249" s="23" t="s">
        <v>82</v>
      </c>
    </row>
    <row r="250" spans="2:65" s="11" customFormat="1">
      <c r="B250" s="207"/>
      <c r="C250" s="208"/>
      <c r="D250" s="204" t="s">
        <v>173</v>
      </c>
      <c r="E250" s="209" t="s">
        <v>21</v>
      </c>
      <c r="F250" s="210" t="s">
        <v>891</v>
      </c>
      <c r="G250" s="208"/>
      <c r="H250" s="211" t="s">
        <v>21</v>
      </c>
      <c r="I250" s="212"/>
      <c r="J250" s="208"/>
      <c r="K250" s="208"/>
      <c r="L250" s="213"/>
      <c r="M250" s="214"/>
      <c r="N250" s="215"/>
      <c r="O250" s="215"/>
      <c r="P250" s="215"/>
      <c r="Q250" s="215"/>
      <c r="R250" s="215"/>
      <c r="S250" s="215"/>
      <c r="T250" s="216"/>
      <c r="AT250" s="217" t="s">
        <v>173</v>
      </c>
      <c r="AU250" s="217" t="s">
        <v>82</v>
      </c>
      <c r="AV250" s="11" t="s">
        <v>80</v>
      </c>
      <c r="AW250" s="11" t="s">
        <v>36</v>
      </c>
      <c r="AX250" s="11" t="s">
        <v>72</v>
      </c>
      <c r="AY250" s="217" t="s">
        <v>162</v>
      </c>
    </row>
    <row r="251" spans="2:65" s="11" customFormat="1">
      <c r="B251" s="207"/>
      <c r="C251" s="208"/>
      <c r="D251" s="204" t="s">
        <v>173</v>
      </c>
      <c r="E251" s="209" t="s">
        <v>21</v>
      </c>
      <c r="F251" s="210" t="s">
        <v>340</v>
      </c>
      <c r="G251" s="208"/>
      <c r="H251" s="211" t="s">
        <v>21</v>
      </c>
      <c r="I251" s="212"/>
      <c r="J251" s="208"/>
      <c r="K251" s="208"/>
      <c r="L251" s="213"/>
      <c r="M251" s="214"/>
      <c r="N251" s="215"/>
      <c r="O251" s="215"/>
      <c r="P251" s="215"/>
      <c r="Q251" s="215"/>
      <c r="R251" s="215"/>
      <c r="S251" s="215"/>
      <c r="T251" s="216"/>
      <c r="AT251" s="217" t="s">
        <v>173</v>
      </c>
      <c r="AU251" s="217" t="s">
        <v>82</v>
      </c>
      <c r="AV251" s="11" t="s">
        <v>80</v>
      </c>
      <c r="AW251" s="11" t="s">
        <v>36</v>
      </c>
      <c r="AX251" s="11" t="s">
        <v>72</v>
      </c>
      <c r="AY251" s="217" t="s">
        <v>162</v>
      </c>
    </row>
    <row r="252" spans="2:65" s="12" customFormat="1">
      <c r="B252" s="218"/>
      <c r="C252" s="219"/>
      <c r="D252" s="204" t="s">
        <v>173</v>
      </c>
      <c r="E252" s="220" t="s">
        <v>21</v>
      </c>
      <c r="F252" s="221" t="s">
        <v>927</v>
      </c>
      <c r="G252" s="219"/>
      <c r="H252" s="222">
        <v>110</v>
      </c>
      <c r="I252" s="223"/>
      <c r="J252" s="219"/>
      <c r="K252" s="219"/>
      <c r="L252" s="224"/>
      <c r="M252" s="225"/>
      <c r="N252" s="226"/>
      <c r="O252" s="226"/>
      <c r="P252" s="226"/>
      <c r="Q252" s="226"/>
      <c r="R252" s="226"/>
      <c r="S252" s="226"/>
      <c r="T252" s="227"/>
      <c r="AT252" s="228" t="s">
        <v>173</v>
      </c>
      <c r="AU252" s="228" t="s">
        <v>82</v>
      </c>
      <c r="AV252" s="12" t="s">
        <v>82</v>
      </c>
      <c r="AW252" s="12" t="s">
        <v>36</v>
      </c>
      <c r="AX252" s="12" t="s">
        <v>72</v>
      </c>
      <c r="AY252" s="228" t="s">
        <v>162</v>
      </c>
    </row>
    <row r="253" spans="2:65" s="11" customFormat="1">
      <c r="B253" s="207"/>
      <c r="C253" s="208"/>
      <c r="D253" s="204" t="s">
        <v>173</v>
      </c>
      <c r="E253" s="209" t="s">
        <v>21</v>
      </c>
      <c r="F253" s="210" t="s">
        <v>341</v>
      </c>
      <c r="G253" s="208"/>
      <c r="H253" s="211" t="s">
        <v>21</v>
      </c>
      <c r="I253" s="212"/>
      <c r="J253" s="208"/>
      <c r="K253" s="208"/>
      <c r="L253" s="213"/>
      <c r="M253" s="214"/>
      <c r="N253" s="215"/>
      <c r="O253" s="215"/>
      <c r="P253" s="215"/>
      <c r="Q253" s="215"/>
      <c r="R253" s="215"/>
      <c r="S253" s="215"/>
      <c r="T253" s="216"/>
      <c r="AT253" s="217" t="s">
        <v>173</v>
      </c>
      <c r="AU253" s="217" t="s">
        <v>82</v>
      </c>
      <c r="AV253" s="11" t="s">
        <v>80</v>
      </c>
      <c r="AW253" s="11" t="s">
        <v>36</v>
      </c>
      <c r="AX253" s="11" t="s">
        <v>72</v>
      </c>
      <c r="AY253" s="217" t="s">
        <v>162</v>
      </c>
    </row>
    <row r="254" spans="2:65" s="12" customFormat="1">
      <c r="B254" s="218"/>
      <c r="C254" s="219"/>
      <c r="D254" s="204" t="s">
        <v>173</v>
      </c>
      <c r="E254" s="220" t="s">
        <v>21</v>
      </c>
      <c r="F254" s="221" t="s">
        <v>933</v>
      </c>
      <c r="G254" s="219"/>
      <c r="H254" s="222">
        <v>209</v>
      </c>
      <c r="I254" s="223"/>
      <c r="J254" s="219"/>
      <c r="K254" s="219"/>
      <c r="L254" s="224"/>
      <c r="M254" s="225"/>
      <c r="N254" s="226"/>
      <c r="O254" s="226"/>
      <c r="P254" s="226"/>
      <c r="Q254" s="226"/>
      <c r="R254" s="226"/>
      <c r="S254" s="226"/>
      <c r="T254" s="227"/>
      <c r="AT254" s="228" t="s">
        <v>173</v>
      </c>
      <c r="AU254" s="228" t="s">
        <v>82</v>
      </c>
      <c r="AV254" s="12" t="s">
        <v>82</v>
      </c>
      <c r="AW254" s="12" t="s">
        <v>36</v>
      </c>
      <c r="AX254" s="12" t="s">
        <v>72</v>
      </c>
      <c r="AY254" s="228" t="s">
        <v>162</v>
      </c>
    </row>
    <row r="255" spans="2:65" s="13" customFormat="1">
      <c r="B255" s="229"/>
      <c r="C255" s="230"/>
      <c r="D255" s="231" t="s">
        <v>173</v>
      </c>
      <c r="E255" s="232" t="s">
        <v>21</v>
      </c>
      <c r="F255" s="233" t="s">
        <v>177</v>
      </c>
      <c r="G255" s="230"/>
      <c r="H255" s="234">
        <v>319</v>
      </c>
      <c r="I255" s="235"/>
      <c r="J255" s="230"/>
      <c r="K255" s="230"/>
      <c r="L255" s="236"/>
      <c r="M255" s="237"/>
      <c r="N255" s="238"/>
      <c r="O255" s="238"/>
      <c r="P255" s="238"/>
      <c r="Q255" s="238"/>
      <c r="R255" s="238"/>
      <c r="S255" s="238"/>
      <c r="T255" s="239"/>
      <c r="AT255" s="240" t="s">
        <v>173</v>
      </c>
      <c r="AU255" s="240" t="s">
        <v>82</v>
      </c>
      <c r="AV255" s="13" t="s">
        <v>169</v>
      </c>
      <c r="AW255" s="13" t="s">
        <v>36</v>
      </c>
      <c r="AX255" s="13" t="s">
        <v>80</v>
      </c>
      <c r="AY255" s="240" t="s">
        <v>162</v>
      </c>
    </row>
    <row r="256" spans="2:65" s="1" customFormat="1" ht="28.9" customHeight="1">
      <c r="B256" s="40"/>
      <c r="C256" s="192" t="s">
        <v>343</v>
      </c>
      <c r="D256" s="192" t="s">
        <v>164</v>
      </c>
      <c r="E256" s="193" t="s">
        <v>344</v>
      </c>
      <c r="F256" s="194" t="s">
        <v>345</v>
      </c>
      <c r="G256" s="195" t="s">
        <v>167</v>
      </c>
      <c r="H256" s="196">
        <v>27</v>
      </c>
      <c r="I256" s="197"/>
      <c r="J256" s="198">
        <f>ROUND(I256*H256,2)</f>
        <v>0</v>
      </c>
      <c r="K256" s="194" t="s">
        <v>168</v>
      </c>
      <c r="L256" s="60"/>
      <c r="M256" s="199" t="s">
        <v>21</v>
      </c>
      <c r="N256" s="200" t="s">
        <v>43</v>
      </c>
      <c r="O256" s="41"/>
      <c r="P256" s="201">
        <f>O256*H256</f>
        <v>0</v>
      </c>
      <c r="Q256" s="201">
        <v>0</v>
      </c>
      <c r="R256" s="201">
        <f>Q256*H256</f>
        <v>0</v>
      </c>
      <c r="S256" s="201">
        <v>0</v>
      </c>
      <c r="T256" s="202">
        <f>S256*H256</f>
        <v>0</v>
      </c>
      <c r="AR256" s="23" t="s">
        <v>169</v>
      </c>
      <c r="AT256" s="23" t="s">
        <v>164</v>
      </c>
      <c r="AU256" s="23" t="s">
        <v>82</v>
      </c>
      <c r="AY256" s="23" t="s">
        <v>162</v>
      </c>
      <c r="BE256" s="203">
        <f>IF(N256="základní",J256,0)</f>
        <v>0</v>
      </c>
      <c r="BF256" s="203">
        <f>IF(N256="snížená",J256,0)</f>
        <v>0</v>
      </c>
      <c r="BG256" s="203">
        <f>IF(N256="zákl. přenesená",J256,0)</f>
        <v>0</v>
      </c>
      <c r="BH256" s="203">
        <f>IF(N256="sníž. přenesená",J256,0)</f>
        <v>0</v>
      </c>
      <c r="BI256" s="203">
        <f>IF(N256="nulová",J256,0)</f>
        <v>0</v>
      </c>
      <c r="BJ256" s="23" t="s">
        <v>80</v>
      </c>
      <c r="BK256" s="203">
        <f>ROUND(I256*H256,2)</f>
        <v>0</v>
      </c>
      <c r="BL256" s="23" t="s">
        <v>169</v>
      </c>
      <c r="BM256" s="23" t="s">
        <v>934</v>
      </c>
    </row>
    <row r="257" spans="2:65" s="1" customFormat="1" ht="175.5">
      <c r="B257" s="40"/>
      <c r="C257" s="62"/>
      <c r="D257" s="204" t="s">
        <v>171</v>
      </c>
      <c r="E257" s="62"/>
      <c r="F257" s="205" t="s">
        <v>334</v>
      </c>
      <c r="G257" s="62"/>
      <c r="H257" s="62"/>
      <c r="I257" s="162"/>
      <c r="J257" s="62"/>
      <c r="K257" s="62"/>
      <c r="L257" s="60"/>
      <c r="M257" s="206"/>
      <c r="N257" s="41"/>
      <c r="O257" s="41"/>
      <c r="P257" s="41"/>
      <c r="Q257" s="41"/>
      <c r="R257" s="41"/>
      <c r="S257" s="41"/>
      <c r="T257" s="77"/>
      <c r="AT257" s="23" t="s">
        <v>171</v>
      </c>
      <c r="AU257" s="23" t="s">
        <v>82</v>
      </c>
    </row>
    <row r="258" spans="2:65" s="11" customFormat="1">
      <c r="B258" s="207"/>
      <c r="C258" s="208"/>
      <c r="D258" s="204" t="s">
        <v>173</v>
      </c>
      <c r="E258" s="209" t="s">
        <v>21</v>
      </c>
      <c r="F258" s="210" t="s">
        <v>891</v>
      </c>
      <c r="G258" s="208"/>
      <c r="H258" s="211" t="s">
        <v>21</v>
      </c>
      <c r="I258" s="212"/>
      <c r="J258" s="208"/>
      <c r="K258" s="208"/>
      <c r="L258" s="213"/>
      <c r="M258" s="214"/>
      <c r="N258" s="215"/>
      <c r="O258" s="215"/>
      <c r="P258" s="215"/>
      <c r="Q258" s="215"/>
      <c r="R258" s="215"/>
      <c r="S258" s="215"/>
      <c r="T258" s="216"/>
      <c r="AT258" s="217" t="s">
        <v>173</v>
      </c>
      <c r="AU258" s="217" t="s">
        <v>82</v>
      </c>
      <c r="AV258" s="11" t="s">
        <v>80</v>
      </c>
      <c r="AW258" s="11" t="s">
        <v>36</v>
      </c>
      <c r="AX258" s="11" t="s">
        <v>72</v>
      </c>
      <c r="AY258" s="217" t="s">
        <v>162</v>
      </c>
    </row>
    <row r="259" spans="2:65" s="11" customFormat="1">
      <c r="B259" s="207"/>
      <c r="C259" s="208"/>
      <c r="D259" s="204" t="s">
        <v>173</v>
      </c>
      <c r="E259" s="209" t="s">
        <v>21</v>
      </c>
      <c r="F259" s="210" t="s">
        <v>347</v>
      </c>
      <c r="G259" s="208"/>
      <c r="H259" s="211" t="s">
        <v>21</v>
      </c>
      <c r="I259" s="212"/>
      <c r="J259" s="208"/>
      <c r="K259" s="208"/>
      <c r="L259" s="213"/>
      <c r="M259" s="214"/>
      <c r="N259" s="215"/>
      <c r="O259" s="215"/>
      <c r="P259" s="215"/>
      <c r="Q259" s="215"/>
      <c r="R259" s="215"/>
      <c r="S259" s="215"/>
      <c r="T259" s="216"/>
      <c r="AT259" s="217" t="s">
        <v>173</v>
      </c>
      <c r="AU259" s="217" t="s">
        <v>82</v>
      </c>
      <c r="AV259" s="11" t="s">
        <v>80</v>
      </c>
      <c r="AW259" s="11" t="s">
        <v>36</v>
      </c>
      <c r="AX259" s="11" t="s">
        <v>72</v>
      </c>
      <c r="AY259" s="217" t="s">
        <v>162</v>
      </c>
    </row>
    <row r="260" spans="2:65" s="12" customFormat="1">
      <c r="B260" s="218"/>
      <c r="C260" s="219"/>
      <c r="D260" s="204" t="s">
        <v>173</v>
      </c>
      <c r="E260" s="220" t="s">
        <v>21</v>
      </c>
      <c r="F260" s="221" t="s">
        <v>922</v>
      </c>
      <c r="G260" s="219"/>
      <c r="H260" s="222">
        <v>27</v>
      </c>
      <c r="I260" s="223"/>
      <c r="J260" s="219"/>
      <c r="K260" s="219"/>
      <c r="L260" s="224"/>
      <c r="M260" s="225"/>
      <c r="N260" s="226"/>
      <c r="O260" s="226"/>
      <c r="P260" s="226"/>
      <c r="Q260" s="226"/>
      <c r="R260" s="226"/>
      <c r="S260" s="226"/>
      <c r="T260" s="227"/>
      <c r="AT260" s="228" t="s">
        <v>173</v>
      </c>
      <c r="AU260" s="228" t="s">
        <v>82</v>
      </c>
      <c r="AV260" s="12" t="s">
        <v>82</v>
      </c>
      <c r="AW260" s="12" t="s">
        <v>36</v>
      </c>
      <c r="AX260" s="12" t="s">
        <v>72</v>
      </c>
      <c r="AY260" s="228" t="s">
        <v>162</v>
      </c>
    </row>
    <row r="261" spans="2:65" s="13" customFormat="1">
      <c r="B261" s="229"/>
      <c r="C261" s="230"/>
      <c r="D261" s="231" t="s">
        <v>173</v>
      </c>
      <c r="E261" s="232" t="s">
        <v>21</v>
      </c>
      <c r="F261" s="233" t="s">
        <v>177</v>
      </c>
      <c r="G261" s="230"/>
      <c r="H261" s="234">
        <v>27</v>
      </c>
      <c r="I261" s="235"/>
      <c r="J261" s="230"/>
      <c r="K261" s="230"/>
      <c r="L261" s="236"/>
      <c r="M261" s="237"/>
      <c r="N261" s="238"/>
      <c r="O261" s="238"/>
      <c r="P261" s="238"/>
      <c r="Q261" s="238"/>
      <c r="R261" s="238"/>
      <c r="S261" s="238"/>
      <c r="T261" s="239"/>
      <c r="AT261" s="240" t="s">
        <v>173</v>
      </c>
      <c r="AU261" s="240" t="s">
        <v>82</v>
      </c>
      <c r="AV261" s="13" t="s">
        <v>169</v>
      </c>
      <c r="AW261" s="13" t="s">
        <v>36</v>
      </c>
      <c r="AX261" s="13" t="s">
        <v>80</v>
      </c>
      <c r="AY261" s="240" t="s">
        <v>162</v>
      </c>
    </row>
    <row r="262" spans="2:65" s="1" customFormat="1" ht="51.6" customHeight="1">
      <c r="B262" s="40"/>
      <c r="C262" s="192" t="s">
        <v>348</v>
      </c>
      <c r="D262" s="192" t="s">
        <v>164</v>
      </c>
      <c r="E262" s="193" t="s">
        <v>349</v>
      </c>
      <c r="F262" s="194" t="s">
        <v>350</v>
      </c>
      <c r="G262" s="195" t="s">
        <v>167</v>
      </c>
      <c r="H262" s="196">
        <v>159</v>
      </c>
      <c r="I262" s="197"/>
      <c r="J262" s="198">
        <f>ROUND(I262*H262,2)</f>
        <v>0</v>
      </c>
      <c r="K262" s="194" t="s">
        <v>168</v>
      </c>
      <c r="L262" s="60"/>
      <c r="M262" s="199" t="s">
        <v>21</v>
      </c>
      <c r="N262" s="200" t="s">
        <v>43</v>
      </c>
      <c r="O262" s="41"/>
      <c r="P262" s="201">
        <f>O262*H262</f>
        <v>0</v>
      </c>
      <c r="Q262" s="201">
        <v>0</v>
      </c>
      <c r="R262" s="201">
        <f>Q262*H262</f>
        <v>0</v>
      </c>
      <c r="S262" s="201">
        <v>0</v>
      </c>
      <c r="T262" s="202">
        <f>S262*H262</f>
        <v>0</v>
      </c>
      <c r="AR262" s="23" t="s">
        <v>169</v>
      </c>
      <c r="AT262" s="23" t="s">
        <v>164</v>
      </c>
      <c r="AU262" s="23" t="s">
        <v>82</v>
      </c>
      <c r="AY262" s="23" t="s">
        <v>162</v>
      </c>
      <c r="BE262" s="203">
        <f>IF(N262="základní",J262,0)</f>
        <v>0</v>
      </c>
      <c r="BF262" s="203">
        <f>IF(N262="snížená",J262,0)</f>
        <v>0</v>
      </c>
      <c r="BG262" s="203">
        <f>IF(N262="zákl. přenesená",J262,0)</f>
        <v>0</v>
      </c>
      <c r="BH262" s="203">
        <f>IF(N262="sníž. přenesená",J262,0)</f>
        <v>0</v>
      </c>
      <c r="BI262" s="203">
        <f>IF(N262="nulová",J262,0)</f>
        <v>0</v>
      </c>
      <c r="BJ262" s="23" t="s">
        <v>80</v>
      </c>
      <c r="BK262" s="203">
        <f>ROUND(I262*H262,2)</f>
        <v>0</v>
      </c>
      <c r="BL262" s="23" t="s">
        <v>169</v>
      </c>
      <c r="BM262" s="23" t="s">
        <v>935</v>
      </c>
    </row>
    <row r="263" spans="2:65" s="1" customFormat="1" ht="409.5">
      <c r="B263" s="40"/>
      <c r="C263" s="62"/>
      <c r="D263" s="204" t="s">
        <v>171</v>
      </c>
      <c r="E263" s="62"/>
      <c r="F263" s="241" t="s">
        <v>352</v>
      </c>
      <c r="G263" s="62"/>
      <c r="H263" s="62"/>
      <c r="I263" s="162"/>
      <c r="J263" s="62"/>
      <c r="K263" s="62"/>
      <c r="L263" s="60"/>
      <c r="M263" s="206"/>
      <c r="N263" s="41"/>
      <c r="O263" s="41"/>
      <c r="P263" s="41"/>
      <c r="Q263" s="41"/>
      <c r="R263" s="41"/>
      <c r="S263" s="41"/>
      <c r="T263" s="77"/>
      <c r="AT263" s="23" t="s">
        <v>171</v>
      </c>
      <c r="AU263" s="23" t="s">
        <v>82</v>
      </c>
    </row>
    <row r="264" spans="2:65" s="11" customFormat="1">
      <c r="B264" s="207"/>
      <c r="C264" s="208"/>
      <c r="D264" s="204" t="s">
        <v>173</v>
      </c>
      <c r="E264" s="209" t="s">
        <v>21</v>
      </c>
      <c r="F264" s="210" t="s">
        <v>891</v>
      </c>
      <c r="G264" s="208"/>
      <c r="H264" s="211" t="s">
        <v>21</v>
      </c>
      <c r="I264" s="212"/>
      <c r="J264" s="208"/>
      <c r="K264" s="208"/>
      <c r="L264" s="213"/>
      <c r="M264" s="214"/>
      <c r="N264" s="215"/>
      <c r="O264" s="215"/>
      <c r="P264" s="215"/>
      <c r="Q264" s="215"/>
      <c r="R264" s="215"/>
      <c r="S264" s="215"/>
      <c r="T264" s="216"/>
      <c r="AT264" s="217" t="s">
        <v>173</v>
      </c>
      <c r="AU264" s="217" t="s">
        <v>82</v>
      </c>
      <c r="AV264" s="11" t="s">
        <v>80</v>
      </c>
      <c r="AW264" s="11" t="s">
        <v>36</v>
      </c>
      <c r="AX264" s="11" t="s">
        <v>72</v>
      </c>
      <c r="AY264" s="217" t="s">
        <v>162</v>
      </c>
    </row>
    <row r="265" spans="2:65" s="11" customFormat="1">
      <c r="B265" s="207"/>
      <c r="C265" s="208"/>
      <c r="D265" s="204" t="s">
        <v>173</v>
      </c>
      <c r="E265" s="209" t="s">
        <v>21</v>
      </c>
      <c r="F265" s="210" t="s">
        <v>353</v>
      </c>
      <c r="G265" s="208"/>
      <c r="H265" s="211" t="s">
        <v>21</v>
      </c>
      <c r="I265" s="212"/>
      <c r="J265" s="208"/>
      <c r="K265" s="208"/>
      <c r="L265" s="213"/>
      <c r="M265" s="214"/>
      <c r="N265" s="215"/>
      <c r="O265" s="215"/>
      <c r="P265" s="215"/>
      <c r="Q265" s="215"/>
      <c r="R265" s="215"/>
      <c r="S265" s="215"/>
      <c r="T265" s="216"/>
      <c r="AT265" s="217" t="s">
        <v>173</v>
      </c>
      <c r="AU265" s="217" t="s">
        <v>82</v>
      </c>
      <c r="AV265" s="11" t="s">
        <v>80</v>
      </c>
      <c r="AW265" s="11" t="s">
        <v>36</v>
      </c>
      <c r="AX265" s="11" t="s">
        <v>72</v>
      </c>
      <c r="AY265" s="217" t="s">
        <v>162</v>
      </c>
    </row>
    <row r="266" spans="2:65" s="11" customFormat="1">
      <c r="B266" s="207"/>
      <c r="C266" s="208"/>
      <c r="D266" s="204" t="s">
        <v>173</v>
      </c>
      <c r="E266" s="209" t="s">
        <v>21</v>
      </c>
      <c r="F266" s="210" t="s">
        <v>210</v>
      </c>
      <c r="G266" s="208"/>
      <c r="H266" s="211" t="s">
        <v>21</v>
      </c>
      <c r="I266" s="212"/>
      <c r="J266" s="208"/>
      <c r="K266" s="208"/>
      <c r="L266" s="213"/>
      <c r="M266" s="214"/>
      <c r="N266" s="215"/>
      <c r="O266" s="215"/>
      <c r="P266" s="215"/>
      <c r="Q266" s="215"/>
      <c r="R266" s="215"/>
      <c r="S266" s="215"/>
      <c r="T266" s="216"/>
      <c r="AT266" s="217" t="s">
        <v>173</v>
      </c>
      <c r="AU266" s="217" t="s">
        <v>82</v>
      </c>
      <c r="AV266" s="11" t="s">
        <v>80</v>
      </c>
      <c r="AW266" s="11" t="s">
        <v>36</v>
      </c>
      <c r="AX266" s="11" t="s">
        <v>72</v>
      </c>
      <c r="AY266" s="217" t="s">
        <v>162</v>
      </c>
    </row>
    <row r="267" spans="2:65" s="12" customFormat="1">
      <c r="B267" s="218"/>
      <c r="C267" s="219"/>
      <c r="D267" s="204" t="s">
        <v>173</v>
      </c>
      <c r="E267" s="220" t="s">
        <v>21</v>
      </c>
      <c r="F267" s="221" t="s">
        <v>897</v>
      </c>
      <c r="G267" s="219"/>
      <c r="H267" s="222">
        <v>79.5</v>
      </c>
      <c r="I267" s="223"/>
      <c r="J267" s="219"/>
      <c r="K267" s="219"/>
      <c r="L267" s="224"/>
      <c r="M267" s="225"/>
      <c r="N267" s="226"/>
      <c r="O267" s="226"/>
      <c r="P267" s="226"/>
      <c r="Q267" s="226"/>
      <c r="R267" s="226"/>
      <c r="S267" s="226"/>
      <c r="T267" s="227"/>
      <c r="AT267" s="228" t="s">
        <v>173</v>
      </c>
      <c r="AU267" s="228" t="s">
        <v>82</v>
      </c>
      <c r="AV267" s="12" t="s">
        <v>82</v>
      </c>
      <c r="AW267" s="12" t="s">
        <v>36</v>
      </c>
      <c r="AX267" s="12" t="s">
        <v>72</v>
      </c>
      <c r="AY267" s="228" t="s">
        <v>162</v>
      </c>
    </row>
    <row r="268" spans="2:65" s="11" customFormat="1">
      <c r="B268" s="207"/>
      <c r="C268" s="208"/>
      <c r="D268" s="204" t="s">
        <v>173</v>
      </c>
      <c r="E268" s="209" t="s">
        <v>21</v>
      </c>
      <c r="F268" s="210" t="s">
        <v>212</v>
      </c>
      <c r="G268" s="208"/>
      <c r="H268" s="211" t="s">
        <v>21</v>
      </c>
      <c r="I268" s="212"/>
      <c r="J268" s="208"/>
      <c r="K268" s="208"/>
      <c r="L268" s="213"/>
      <c r="M268" s="214"/>
      <c r="N268" s="215"/>
      <c r="O268" s="215"/>
      <c r="P268" s="215"/>
      <c r="Q268" s="215"/>
      <c r="R268" s="215"/>
      <c r="S268" s="215"/>
      <c r="T268" s="216"/>
      <c r="AT268" s="217" t="s">
        <v>173</v>
      </c>
      <c r="AU268" s="217" t="s">
        <v>82</v>
      </c>
      <c r="AV268" s="11" t="s">
        <v>80</v>
      </c>
      <c r="AW268" s="11" t="s">
        <v>36</v>
      </c>
      <c r="AX268" s="11" t="s">
        <v>72</v>
      </c>
      <c r="AY268" s="217" t="s">
        <v>162</v>
      </c>
    </row>
    <row r="269" spans="2:65" s="12" customFormat="1">
      <c r="B269" s="218"/>
      <c r="C269" s="219"/>
      <c r="D269" s="204" t="s">
        <v>173</v>
      </c>
      <c r="E269" s="220" t="s">
        <v>21</v>
      </c>
      <c r="F269" s="221" t="s">
        <v>897</v>
      </c>
      <c r="G269" s="219"/>
      <c r="H269" s="222">
        <v>79.5</v>
      </c>
      <c r="I269" s="223"/>
      <c r="J269" s="219"/>
      <c r="K269" s="219"/>
      <c r="L269" s="224"/>
      <c r="M269" s="225"/>
      <c r="N269" s="226"/>
      <c r="O269" s="226"/>
      <c r="P269" s="226"/>
      <c r="Q269" s="226"/>
      <c r="R269" s="226"/>
      <c r="S269" s="226"/>
      <c r="T269" s="227"/>
      <c r="AT269" s="228" t="s">
        <v>173</v>
      </c>
      <c r="AU269" s="228" t="s">
        <v>82</v>
      </c>
      <c r="AV269" s="12" t="s">
        <v>82</v>
      </c>
      <c r="AW269" s="12" t="s">
        <v>36</v>
      </c>
      <c r="AX269" s="12" t="s">
        <v>72</v>
      </c>
      <c r="AY269" s="228" t="s">
        <v>162</v>
      </c>
    </row>
    <row r="270" spans="2:65" s="13" customFormat="1">
      <c r="B270" s="229"/>
      <c r="C270" s="230"/>
      <c r="D270" s="231" t="s">
        <v>173</v>
      </c>
      <c r="E270" s="232" t="s">
        <v>21</v>
      </c>
      <c r="F270" s="233" t="s">
        <v>177</v>
      </c>
      <c r="G270" s="230"/>
      <c r="H270" s="234">
        <v>159</v>
      </c>
      <c r="I270" s="235"/>
      <c r="J270" s="230"/>
      <c r="K270" s="230"/>
      <c r="L270" s="236"/>
      <c r="M270" s="237"/>
      <c r="N270" s="238"/>
      <c r="O270" s="238"/>
      <c r="P270" s="238"/>
      <c r="Q270" s="238"/>
      <c r="R270" s="238"/>
      <c r="S270" s="238"/>
      <c r="T270" s="239"/>
      <c r="AT270" s="240" t="s">
        <v>173</v>
      </c>
      <c r="AU270" s="240" t="s">
        <v>82</v>
      </c>
      <c r="AV270" s="13" t="s">
        <v>169</v>
      </c>
      <c r="AW270" s="13" t="s">
        <v>36</v>
      </c>
      <c r="AX270" s="13" t="s">
        <v>80</v>
      </c>
      <c r="AY270" s="240" t="s">
        <v>162</v>
      </c>
    </row>
    <row r="271" spans="2:65" s="1" customFormat="1" ht="28.9" customHeight="1">
      <c r="B271" s="40"/>
      <c r="C271" s="192" t="s">
        <v>354</v>
      </c>
      <c r="D271" s="192" t="s">
        <v>164</v>
      </c>
      <c r="E271" s="193" t="s">
        <v>355</v>
      </c>
      <c r="F271" s="194" t="s">
        <v>356</v>
      </c>
      <c r="G271" s="195" t="s">
        <v>357</v>
      </c>
      <c r="H271" s="196">
        <v>38.159999999999997</v>
      </c>
      <c r="I271" s="197"/>
      <c r="J271" s="198">
        <f>ROUND(I271*H271,2)</f>
        <v>0</v>
      </c>
      <c r="K271" s="194" t="s">
        <v>21</v>
      </c>
      <c r="L271" s="60"/>
      <c r="M271" s="199" t="s">
        <v>21</v>
      </c>
      <c r="N271" s="200" t="s">
        <v>43</v>
      </c>
      <c r="O271" s="41"/>
      <c r="P271" s="201">
        <f>O271*H271</f>
        <v>0</v>
      </c>
      <c r="Q271" s="201">
        <v>0</v>
      </c>
      <c r="R271" s="201">
        <f>Q271*H271</f>
        <v>0</v>
      </c>
      <c r="S271" s="201">
        <v>0</v>
      </c>
      <c r="T271" s="202">
        <f>S271*H271</f>
        <v>0</v>
      </c>
      <c r="AR271" s="23" t="s">
        <v>169</v>
      </c>
      <c r="AT271" s="23" t="s">
        <v>164</v>
      </c>
      <c r="AU271" s="23" t="s">
        <v>82</v>
      </c>
      <c r="AY271" s="23" t="s">
        <v>162</v>
      </c>
      <c r="BE271" s="203">
        <f>IF(N271="základní",J271,0)</f>
        <v>0</v>
      </c>
      <c r="BF271" s="203">
        <f>IF(N271="snížená",J271,0)</f>
        <v>0</v>
      </c>
      <c r="BG271" s="203">
        <f>IF(N271="zákl. přenesená",J271,0)</f>
        <v>0</v>
      </c>
      <c r="BH271" s="203">
        <f>IF(N271="sníž. přenesená",J271,0)</f>
        <v>0</v>
      </c>
      <c r="BI271" s="203">
        <f>IF(N271="nulová",J271,0)</f>
        <v>0</v>
      </c>
      <c r="BJ271" s="23" t="s">
        <v>80</v>
      </c>
      <c r="BK271" s="203">
        <f>ROUND(I271*H271,2)</f>
        <v>0</v>
      </c>
      <c r="BL271" s="23" t="s">
        <v>169</v>
      </c>
      <c r="BM271" s="23" t="s">
        <v>936</v>
      </c>
    </row>
    <row r="272" spans="2:65" s="11" customFormat="1">
      <c r="B272" s="207"/>
      <c r="C272" s="208"/>
      <c r="D272" s="204" t="s">
        <v>173</v>
      </c>
      <c r="E272" s="209" t="s">
        <v>21</v>
      </c>
      <c r="F272" s="210" t="s">
        <v>891</v>
      </c>
      <c r="G272" s="208"/>
      <c r="H272" s="211" t="s">
        <v>21</v>
      </c>
      <c r="I272" s="212"/>
      <c r="J272" s="208"/>
      <c r="K272" s="208"/>
      <c r="L272" s="213"/>
      <c r="M272" s="214"/>
      <c r="N272" s="215"/>
      <c r="O272" s="215"/>
      <c r="P272" s="215"/>
      <c r="Q272" s="215"/>
      <c r="R272" s="215"/>
      <c r="S272" s="215"/>
      <c r="T272" s="216"/>
      <c r="AT272" s="217" t="s">
        <v>173</v>
      </c>
      <c r="AU272" s="217" t="s">
        <v>82</v>
      </c>
      <c r="AV272" s="11" t="s">
        <v>80</v>
      </c>
      <c r="AW272" s="11" t="s">
        <v>36</v>
      </c>
      <c r="AX272" s="11" t="s">
        <v>72</v>
      </c>
      <c r="AY272" s="217" t="s">
        <v>162</v>
      </c>
    </row>
    <row r="273" spans="2:65" s="12" customFormat="1">
      <c r="B273" s="218"/>
      <c r="C273" s="219"/>
      <c r="D273" s="204" t="s">
        <v>173</v>
      </c>
      <c r="E273" s="220" t="s">
        <v>21</v>
      </c>
      <c r="F273" s="221" t="s">
        <v>937</v>
      </c>
      <c r="G273" s="219"/>
      <c r="H273" s="222">
        <v>38.159999999999997</v>
      </c>
      <c r="I273" s="223"/>
      <c r="J273" s="219"/>
      <c r="K273" s="219"/>
      <c r="L273" s="224"/>
      <c r="M273" s="225"/>
      <c r="N273" s="226"/>
      <c r="O273" s="226"/>
      <c r="P273" s="226"/>
      <c r="Q273" s="226"/>
      <c r="R273" s="226"/>
      <c r="S273" s="226"/>
      <c r="T273" s="227"/>
      <c r="AT273" s="228" t="s">
        <v>173</v>
      </c>
      <c r="AU273" s="228" t="s">
        <v>82</v>
      </c>
      <c r="AV273" s="12" t="s">
        <v>82</v>
      </c>
      <c r="AW273" s="12" t="s">
        <v>36</v>
      </c>
      <c r="AX273" s="12" t="s">
        <v>72</v>
      </c>
      <c r="AY273" s="228" t="s">
        <v>162</v>
      </c>
    </row>
    <row r="274" spans="2:65" s="13" customFormat="1">
      <c r="B274" s="229"/>
      <c r="C274" s="230"/>
      <c r="D274" s="231" t="s">
        <v>173</v>
      </c>
      <c r="E274" s="232" t="s">
        <v>21</v>
      </c>
      <c r="F274" s="233" t="s">
        <v>177</v>
      </c>
      <c r="G274" s="230"/>
      <c r="H274" s="234">
        <v>38.159999999999997</v>
      </c>
      <c r="I274" s="235"/>
      <c r="J274" s="230"/>
      <c r="K274" s="230"/>
      <c r="L274" s="236"/>
      <c r="M274" s="237"/>
      <c r="N274" s="238"/>
      <c r="O274" s="238"/>
      <c r="P274" s="238"/>
      <c r="Q274" s="238"/>
      <c r="R274" s="238"/>
      <c r="S274" s="238"/>
      <c r="T274" s="239"/>
      <c r="AT274" s="240" t="s">
        <v>173</v>
      </c>
      <c r="AU274" s="240" t="s">
        <v>82</v>
      </c>
      <c r="AV274" s="13" t="s">
        <v>169</v>
      </c>
      <c r="AW274" s="13" t="s">
        <v>36</v>
      </c>
      <c r="AX274" s="13" t="s">
        <v>80</v>
      </c>
      <c r="AY274" s="240" t="s">
        <v>162</v>
      </c>
    </row>
    <row r="275" spans="2:65" s="1" customFormat="1" ht="28.9" customHeight="1">
      <c r="B275" s="40"/>
      <c r="C275" s="192" t="s">
        <v>360</v>
      </c>
      <c r="D275" s="192" t="s">
        <v>164</v>
      </c>
      <c r="E275" s="193" t="s">
        <v>361</v>
      </c>
      <c r="F275" s="194" t="s">
        <v>362</v>
      </c>
      <c r="G275" s="195" t="s">
        <v>167</v>
      </c>
      <c r="H275" s="196">
        <v>236</v>
      </c>
      <c r="I275" s="197"/>
      <c r="J275" s="198">
        <f>ROUND(I275*H275,2)</f>
        <v>0</v>
      </c>
      <c r="K275" s="194" t="s">
        <v>168</v>
      </c>
      <c r="L275" s="60"/>
      <c r="M275" s="199" t="s">
        <v>21</v>
      </c>
      <c r="N275" s="200" t="s">
        <v>43</v>
      </c>
      <c r="O275" s="41"/>
      <c r="P275" s="201">
        <f>O275*H275</f>
        <v>0</v>
      </c>
      <c r="Q275" s="201">
        <v>0</v>
      </c>
      <c r="R275" s="201">
        <f>Q275*H275</f>
        <v>0</v>
      </c>
      <c r="S275" s="201">
        <v>0</v>
      </c>
      <c r="T275" s="202">
        <f>S275*H275</f>
        <v>0</v>
      </c>
      <c r="AR275" s="23" t="s">
        <v>169</v>
      </c>
      <c r="AT275" s="23" t="s">
        <v>164</v>
      </c>
      <c r="AU275" s="23" t="s">
        <v>82</v>
      </c>
      <c r="AY275" s="23" t="s">
        <v>162</v>
      </c>
      <c r="BE275" s="203">
        <f>IF(N275="základní",J275,0)</f>
        <v>0</v>
      </c>
      <c r="BF275" s="203">
        <f>IF(N275="snížená",J275,0)</f>
        <v>0</v>
      </c>
      <c r="BG275" s="203">
        <f>IF(N275="zákl. přenesená",J275,0)</f>
        <v>0</v>
      </c>
      <c r="BH275" s="203">
        <f>IF(N275="sníž. přenesená",J275,0)</f>
        <v>0</v>
      </c>
      <c r="BI275" s="203">
        <f>IF(N275="nulová",J275,0)</f>
        <v>0</v>
      </c>
      <c r="BJ275" s="23" t="s">
        <v>80</v>
      </c>
      <c r="BK275" s="203">
        <f>ROUND(I275*H275,2)</f>
        <v>0</v>
      </c>
      <c r="BL275" s="23" t="s">
        <v>169</v>
      </c>
      <c r="BM275" s="23" t="s">
        <v>938</v>
      </c>
    </row>
    <row r="276" spans="2:65" s="1" customFormat="1" ht="409.5">
      <c r="B276" s="40"/>
      <c r="C276" s="62"/>
      <c r="D276" s="204" t="s">
        <v>171</v>
      </c>
      <c r="E276" s="62"/>
      <c r="F276" s="241" t="s">
        <v>352</v>
      </c>
      <c r="G276" s="62"/>
      <c r="H276" s="62"/>
      <c r="I276" s="162"/>
      <c r="J276" s="62"/>
      <c r="K276" s="62"/>
      <c r="L276" s="60"/>
      <c r="M276" s="206"/>
      <c r="N276" s="41"/>
      <c r="O276" s="41"/>
      <c r="P276" s="41"/>
      <c r="Q276" s="41"/>
      <c r="R276" s="41"/>
      <c r="S276" s="41"/>
      <c r="T276" s="77"/>
      <c r="AT276" s="23" t="s">
        <v>171</v>
      </c>
      <c r="AU276" s="23" t="s">
        <v>82</v>
      </c>
    </row>
    <row r="277" spans="2:65" s="11" customFormat="1">
      <c r="B277" s="207"/>
      <c r="C277" s="208"/>
      <c r="D277" s="204" t="s">
        <v>173</v>
      </c>
      <c r="E277" s="209" t="s">
        <v>21</v>
      </c>
      <c r="F277" s="210" t="s">
        <v>891</v>
      </c>
      <c r="G277" s="208"/>
      <c r="H277" s="211" t="s">
        <v>21</v>
      </c>
      <c r="I277" s="212"/>
      <c r="J277" s="208"/>
      <c r="K277" s="208"/>
      <c r="L277" s="213"/>
      <c r="M277" s="214"/>
      <c r="N277" s="215"/>
      <c r="O277" s="215"/>
      <c r="P277" s="215"/>
      <c r="Q277" s="215"/>
      <c r="R277" s="215"/>
      <c r="S277" s="215"/>
      <c r="T277" s="216"/>
      <c r="AT277" s="217" t="s">
        <v>173</v>
      </c>
      <c r="AU277" s="217" t="s">
        <v>82</v>
      </c>
      <c r="AV277" s="11" t="s">
        <v>80</v>
      </c>
      <c r="AW277" s="11" t="s">
        <v>36</v>
      </c>
      <c r="AX277" s="11" t="s">
        <v>72</v>
      </c>
      <c r="AY277" s="217" t="s">
        <v>162</v>
      </c>
    </row>
    <row r="278" spans="2:65" s="11" customFormat="1">
      <c r="B278" s="207"/>
      <c r="C278" s="208"/>
      <c r="D278" s="204" t="s">
        <v>173</v>
      </c>
      <c r="E278" s="209" t="s">
        <v>21</v>
      </c>
      <c r="F278" s="210" t="s">
        <v>364</v>
      </c>
      <c r="G278" s="208"/>
      <c r="H278" s="211" t="s">
        <v>21</v>
      </c>
      <c r="I278" s="212"/>
      <c r="J278" s="208"/>
      <c r="K278" s="208"/>
      <c r="L278" s="213"/>
      <c r="M278" s="214"/>
      <c r="N278" s="215"/>
      <c r="O278" s="215"/>
      <c r="P278" s="215"/>
      <c r="Q278" s="215"/>
      <c r="R278" s="215"/>
      <c r="S278" s="215"/>
      <c r="T278" s="216"/>
      <c r="AT278" s="217" t="s">
        <v>173</v>
      </c>
      <c r="AU278" s="217" t="s">
        <v>82</v>
      </c>
      <c r="AV278" s="11" t="s">
        <v>80</v>
      </c>
      <c r="AW278" s="11" t="s">
        <v>36</v>
      </c>
      <c r="AX278" s="11" t="s">
        <v>72</v>
      </c>
      <c r="AY278" s="217" t="s">
        <v>162</v>
      </c>
    </row>
    <row r="279" spans="2:65" s="12" customFormat="1">
      <c r="B279" s="218"/>
      <c r="C279" s="219"/>
      <c r="D279" s="204" t="s">
        <v>173</v>
      </c>
      <c r="E279" s="220" t="s">
        <v>21</v>
      </c>
      <c r="F279" s="221" t="s">
        <v>933</v>
      </c>
      <c r="G279" s="219"/>
      <c r="H279" s="222">
        <v>209</v>
      </c>
      <c r="I279" s="223"/>
      <c r="J279" s="219"/>
      <c r="K279" s="219"/>
      <c r="L279" s="224"/>
      <c r="M279" s="225"/>
      <c r="N279" s="226"/>
      <c r="O279" s="226"/>
      <c r="P279" s="226"/>
      <c r="Q279" s="226"/>
      <c r="R279" s="226"/>
      <c r="S279" s="226"/>
      <c r="T279" s="227"/>
      <c r="AT279" s="228" t="s">
        <v>173</v>
      </c>
      <c r="AU279" s="228" t="s">
        <v>82</v>
      </c>
      <c r="AV279" s="12" t="s">
        <v>82</v>
      </c>
      <c r="AW279" s="12" t="s">
        <v>36</v>
      </c>
      <c r="AX279" s="12" t="s">
        <v>72</v>
      </c>
      <c r="AY279" s="228" t="s">
        <v>162</v>
      </c>
    </row>
    <row r="280" spans="2:65" s="11" customFormat="1">
      <c r="B280" s="207"/>
      <c r="C280" s="208"/>
      <c r="D280" s="204" t="s">
        <v>173</v>
      </c>
      <c r="E280" s="209" t="s">
        <v>21</v>
      </c>
      <c r="F280" s="210" t="s">
        <v>365</v>
      </c>
      <c r="G280" s="208"/>
      <c r="H280" s="211" t="s">
        <v>21</v>
      </c>
      <c r="I280" s="212"/>
      <c r="J280" s="208"/>
      <c r="K280" s="208"/>
      <c r="L280" s="213"/>
      <c r="M280" s="214"/>
      <c r="N280" s="215"/>
      <c r="O280" s="215"/>
      <c r="P280" s="215"/>
      <c r="Q280" s="215"/>
      <c r="R280" s="215"/>
      <c r="S280" s="215"/>
      <c r="T280" s="216"/>
      <c r="AT280" s="217" t="s">
        <v>173</v>
      </c>
      <c r="AU280" s="217" t="s">
        <v>82</v>
      </c>
      <c r="AV280" s="11" t="s">
        <v>80</v>
      </c>
      <c r="AW280" s="11" t="s">
        <v>36</v>
      </c>
      <c r="AX280" s="11" t="s">
        <v>72</v>
      </c>
      <c r="AY280" s="217" t="s">
        <v>162</v>
      </c>
    </row>
    <row r="281" spans="2:65" s="12" customFormat="1">
      <c r="B281" s="218"/>
      <c r="C281" s="219"/>
      <c r="D281" s="204" t="s">
        <v>173</v>
      </c>
      <c r="E281" s="220" t="s">
        <v>21</v>
      </c>
      <c r="F281" s="221" t="s">
        <v>343</v>
      </c>
      <c r="G281" s="219"/>
      <c r="H281" s="222">
        <v>27</v>
      </c>
      <c r="I281" s="223"/>
      <c r="J281" s="219"/>
      <c r="K281" s="219"/>
      <c r="L281" s="224"/>
      <c r="M281" s="225"/>
      <c r="N281" s="226"/>
      <c r="O281" s="226"/>
      <c r="P281" s="226"/>
      <c r="Q281" s="226"/>
      <c r="R281" s="226"/>
      <c r="S281" s="226"/>
      <c r="T281" s="227"/>
      <c r="AT281" s="228" t="s">
        <v>173</v>
      </c>
      <c r="AU281" s="228" t="s">
        <v>82</v>
      </c>
      <c r="AV281" s="12" t="s">
        <v>82</v>
      </c>
      <c r="AW281" s="12" t="s">
        <v>36</v>
      </c>
      <c r="AX281" s="12" t="s">
        <v>72</v>
      </c>
      <c r="AY281" s="228" t="s">
        <v>162</v>
      </c>
    </row>
    <row r="282" spans="2:65" s="13" customFormat="1">
      <c r="B282" s="229"/>
      <c r="C282" s="230"/>
      <c r="D282" s="231" t="s">
        <v>173</v>
      </c>
      <c r="E282" s="232" t="s">
        <v>21</v>
      </c>
      <c r="F282" s="233" t="s">
        <v>177</v>
      </c>
      <c r="G282" s="230"/>
      <c r="H282" s="234">
        <v>236</v>
      </c>
      <c r="I282" s="235"/>
      <c r="J282" s="230"/>
      <c r="K282" s="230"/>
      <c r="L282" s="236"/>
      <c r="M282" s="237"/>
      <c r="N282" s="238"/>
      <c r="O282" s="238"/>
      <c r="P282" s="238"/>
      <c r="Q282" s="238"/>
      <c r="R282" s="238"/>
      <c r="S282" s="238"/>
      <c r="T282" s="239"/>
      <c r="AT282" s="240" t="s">
        <v>173</v>
      </c>
      <c r="AU282" s="240" t="s">
        <v>82</v>
      </c>
      <c r="AV282" s="13" t="s">
        <v>169</v>
      </c>
      <c r="AW282" s="13" t="s">
        <v>36</v>
      </c>
      <c r="AX282" s="13" t="s">
        <v>80</v>
      </c>
      <c r="AY282" s="240" t="s">
        <v>162</v>
      </c>
    </row>
    <row r="283" spans="2:65" s="1" customFormat="1" ht="20.45" customHeight="1">
      <c r="B283" s="40"/>
      <c r="C283" s="192" t="s">
        <v>366</v>
      </c>
      <c r="D283" s="192" t="s">
        <v>164</v>
      </c>
      <c r="E283" s="193" t="s">
        <v>367</v>
      </c>
      <c r="F283" s="194" t="s">
        <v>368</v>
      </c>
      <c r="G283" s="195" t="s">
        <v>167</v>
      </c>
      <c r="H283" s="196">
        <v>319</v>
      </c>
      <c r="I283" s="197"/>
      <c r="J283" s="198">
        <f>ROUND(I283*H283,2)</f>
        <v>0</v>
      </c>
      <c r="K283" s="194" t="s">
        <v>168</v>
      </c>
      <c r="L283" s="60"/>
      <c r="M283" s="199" t="s">
        <v>21</v>
      </c>
      <c r="N283" s="200" t="s">
        <v>43</v>
      </c>
      <c r="O283" s="41"/>
      <c r="P283" s="201">
        <f>O283*H283</f>
        <v>0</v>
      </c>
      <c r="Q283" s="201">
        <v>0</v>
      </c>
      <c r="R283" s="201">
        <f>Q283*H283</f>
        <v>0</v>
      </c>
      <c r="S283" s="201">
        <v>0</v>
      </c>
      <c r="T283" s="202">
        <f>S283*H283</f>
        <v>0</v>
      </c>
      <c r="AR283" s="23" t="s">
        <v>169</v>
      </c>
      <c r="AT283" s="23" t="s">
        <v>164</v>
      </c>
      <c r="AU283" s="23" t="s">
        <v>82</v>
      </c>
      <c r="AY283" s="23" t="s">
        <v>162</v>
      </c>
      <c r="BE283" s="203">
        <f>IF(N283="základní",J283,0)</f>
        <v>0</v>
      </c>
      <c r="BF283" s="203">
        <f>IF(N283="snížená",J283,0)</f>
        <v>0</v>
      </c>
      <c r="BG283" s="203">
        <f>IF(N283="zákl. přenesená",J283,0)</f>
        <v>0</v>
      </c>
      <c r="BH283" s="203">
        <f>IF(N283="sníž. přenesená",J283,0)</f>
        <v>0</v>
      </c>
      <c r="BI283" s="203">
        <f>IF(N283="nulová",J283,0)</f>
        <v>0</v>
      </c>
      <c r="BJ283" s="23" t="s">
        <v>80</v>
      </c>
      <c r="BK283" s="203">
        <f>ROUND(I283*H283,2)</f>
        <v>0</v>
      </c>
      <c r="BL283" s="23" t="s">
        <v>169</v>
      </c>
      <c r="BM283" s="23" t="s">
        <v>939</v>
      </c>
    </row>
    <row r="284" spans="2:65" s="1" customFormat="1" ht="337.5">
      <c r="B284" s="40"/>
      <c r="C284" s="62"/>
      <c r="D284" s="204" t="s">
        <v>171</v>
      </c>
      <c r="E284" s="62"/>
      <c r="F284" s="205" t="s">
        <v>370</v>
      </c>
      <c r="G284" s="62"/>
      <c r="H284" s="62"/>
      <c r="I284" s="162"/>
      <c r="J284" s="62"/>
      <c r="K284" s="62"/>
      <c r="L284" s="60"/>
      <c r="M284" s="206"/>
      <c r="N284" s="41"/>
      <c r="O284" s="41"/>
      <c r="P284" s="41"/>
      <c r="Q284" s="41"/>
      <c r="R284" s="41"/>
      <c r="S284" s="41"/>
      <c r="T284" s="77"/>
      <c r="AT284" s="23" t="s">
        <v>171</v>
      </c>
      <c r="AU284" s="23" t="s">
        <v>82</v>
      </c>
    </row>
    <row r="285" spans="2:65" s="11" customFormat="1">
      <c r="B285" s="207"/>
      <c r="C285" s="208"/>
      <c r="D285" s="204" t="s">
        <v>173</v>
      </c>
      <c r="E285" s="209" t="s">
        <v>21</v>
      </c>
      <c r="F285" s="210" t="s">
        <v>940</v>
      </c>
      <c r="G285" s="208"/>
      <c r="H285" s="211" t="s">
        <v>21</v>
      </c>
      <c r="I285" s="212"/>
      <c r="J285" s="208"/>
      <c r="K285" s="208"/>
      <c r="L285" s="213"/>
      <c r="M285" s="214"/>
      <c r="N285" s="215"/>
      <c r="O285" s="215"/>
      <c r="P285" s="215"/>
      <c r="Q285" s="215"/>
      <c r="R285" s="215"/>
      <c r="S285" s="215"/>
      <c r="T285" s="216"/>
      <c r="AT285" s="217" t="s">
        <v>173</v>
      </c>
      <c r="AU285" s="217" t="s">
        <v>82</v>
      </c>
      <c r="AV285" s="11" t="s">
        <v>80</v>
      </c>
      <c r="AW285" s="11" t="s">
        <v>36</v>
      </c>
      <c r="AX285" s="11" t="s">
        <v>72</v>
      </c>
      <c r="AY285" s="217" t="s">
        <v>162</v>
      </c>
    </row>
    <row r="286" spans="2:65" s="11" customFormat="1">
      <c r="B286" s="207"/>
      <c r="C286" s="208"/>
      <c r="D286" s="204" t="s">
        <v>173</v>
      </c>
      <c r="E286" s="209" t="s">
        <v>21</v>
      </c>
      <c r="F286" s="210" t="s">
        <v>310</v>
      </c>
      <c r="G286" s="208"/>
      <c r="H286" s="211" t="s">
        <v>21</v>
      </c>
      <c r="I286" s="212"/>
      <c r="J286" s="208"/>
      <c r="K286" s="208"/>
      <c r="L286" s="213"/>
      <c r="M286" s="214"/>
      <c r="N286" s="215"/>
      <c r="O286" s="215"/>
      <c r="P286" s="215"/>
      <c r="Q286" s="215"/>
      <c r="R286" s="215"/>
      <c r="S286" s="215"/>
      <c r="T286" s="216"/>
      <c r="AT286" s="217" t="s">
        <v>173</v>
      </c>
      <c r="AU286" s="217" t="s">
        <v>82</v>
      </c>
      <c r="AV286" s="11" t="s">
        <v>80</v>
      </c>
      <c r="AW286" s="11" t="s">
        <v>36</v>
      </c>
      <c r="AX286" s="11" t="s">
        <v>72</v>
      </c>
      <c r="AY286" s="217" t="s">
        <v>162</v>
      </c>
    </row>
    <row r="287" spans="2:65" s="12" customFormat="1">
      <c r="B287" s="218"/>
      <c r="C287" s="219"/>
      <c r="D287" s="204" t="s">
        <v>173</v>
      </c>
      <c r="E287" s="220" t="s">
        <v>21</v>
      </c>
      <c r="F287" s="221" t="s">
        <v>926</v>
      </c>
      <c r="G287" s="219"/>
      <c r="H287" s="222">
        <v>319</v>
      </c>
      <c r="I287" s="223"/>
      <c r="J287" s="219"/>
      <c r="K287" s="219"/>
      <c r="L287" s="224"/>
      <c r="M287" s="225"/>
      <c r="N287" s="226"/>
      <c r="O287" s="226"/>
      <c r="P287" s="226"/>
      <c r="Q287" s="226"/>
      <c r="R287" s="226"/>
      <c r="S287" s="226"/>
      <c r="T287" s="227"/>
      <c r="AT287" s="228" t="s">
        <v>173</v>
      </c>
      <c r="AU287" s="228" t="s">
        <v>82</v>
      </c>
      <c r="AV287" s="12" t="s">
        <v>82</v>
      </c>
      <c r="AW287" s="12" t="s">
        <v>36</v>
      </c>
      <c r="AX287" s="12" t="s">
        <v>72</v>
      </c>
      <c r="AY287" s="228" t="s">
        <v>162</v>
      </c>
    </row>
    <row r="288" spans="2:65" s="13" customFormat="1">
      <c r="B288" s="229"/>
      <c r="C288" s="230"/>
      <c r="D288" s="231" t="s">
        <v>173</v>
      </c>
      <c r="E288" s="232" t="s">
        <v>21</v>
      </c>
      <c r="F288" s="233" t="s">
        <v>177</v>
      </c>
      <c r="G288" s="230"/>
      <c r="H288" s="234">
        <v>319</v>
      </c>
      <c r="I288" s="235"/>
      <c r="J288" s="230"/>
      <c r="K288" s="230"/>
      <c r="L288" s="236"/>
      <c r="M288" s="237"/>
      <c r="N288" s="238"/>
      <c r="O288" s="238"/>
      <c r="P288" s="238"/>
      <c r="Q288" s="238"/>
      <c r="R288" s="238"/>
      <c r="S288" s="238"/>
      <c r="T288" s="239"/>
      <c r="AT288" s="240" t="s">
        <v>173</v>
      </c>
      <c r="AU288" s="240" t="s">
        <v>82</v>
      </c>
      <c r="AV288" s="13" t="s">
        <v>169</v>
      </c>
      <c r="AW288" s="13" t="s">
        <v>36</v>
      </c>
      <c r="AX288" s="13" t="s">
        <v>80</v>
      </c>
      <c r="AY288" s="240" t="s">
        <v>162</v>
      </c>
    </row>
    <row r="289" spans="2:65" s="1" customFormat="1" ht="28.9" customHeight="1">
      <c r="B289" s="40"/>
      <c r="C289" s="192" t="s">
        <v>373</v>
      </c>
      <c r="D289" s="192" t="s">
        <v>164</v>
      </c>
      <c r="E289" s="193" t="s">
        <v>374</v>
      </c>
      <c r="F289" s="194" t="s">
        <v>375</v>
      </c>
      <c r="G289" s="195" t="s">
        <v>167</v>
      </c>
      <c r="H289" s="196">
        <v>110</v>
      </c>
      <c r="I289" s="197"/>
      <c r="J289" s="198">
        <f>ROUND(I289*H289,2)</f>
        <v>0</v>
      </c>
      <c r="K289" s="194" t="s">
        <v>168</v>
      </c>
      <c r="L289" s="60"/>
      <c r="M289" s="199" t="s">
        <v>21</v>
      </c>
      <c r="N289" s="200" t="s">
        <v>43</v>
      </c>
      <c r="O289" s="41"/>
      <c r="P289" s="201">
        <f>O289*H289</f>
        <v>0</v>
      </c>
      <c r="Q289" s="201">
        <v>0</v>
      </c>
      <c r="R289" s="201">
        <f>Q289*H289</f>
        <v>0</v>
      </c>
      <c r="S289" s="201">
        <v>0</v>
      </c>
      <c r="T289" s="202">
        <f>S289*H289</f>
        <v>0</v>
      </c>
      <c r="AR289" s="23" t="s">
        <v>169</v>
      </c>
      <c r="AT289" s="23" t="s">
        <v>164</v>
      </c>
      <c r="AU289" s="23" t="s">
        <v>82</v>
      </c>
      <c r="AY289" s="23" t="s">
        <v>162</v>
      </c>
      <c r="BE289" s="203">
        <f>IF(N289="základní",J289,0)</f>
        <v>0</v>
      </c>
      <c r="BF289" s="203">
        <f>IF(N289="snížená",J289,0)</f>
        <v>0</v>
      </c>
      <c r="BG289" s="203">
        <f>IF(N289="zákl. přenesená",J289,0)</f>
        <v>0</v>
      </c>
      <c r="BH289" s="203">
        <f>IF(N289="sníž. přenesená",J289,0)</f>
        <v>0</v>
      </c>
      <c r="BI289" s="203">
        <f>IF(N289="nulová",J289,0)</f>
        <v>0</v>
      </c>
      <c r="BJ289" s="23" t="s">
        <v>80</v>
      </c>
      <c r="BK289" s="203">
        <f>ROUND(I289*H289,2)</f>
        <v>0</v>
      </c>
      <c r="BL289" s="23" t="s">
        <v>169</v>
      </c>
      <c r="BM289" s="23" t="s">
        <v>941</v>
      </c>
    </row>
    <row r="290" spans="2:65" s="1" customFormat="1" ht="409.5">
      <c r="B290" s="40"/>
      <c r="C290" s="62"/>
      <c r="D290" s="204" t="s">
        <v>171</v>
      </c>
      <c r="E290" s="62"/>
      <c r="F290" s="241" t="s">
        <v>377</v>
      </c>
      <c r="G290" s="62"/>
      <c r="H290" s="62"/>
      <c r="I290" s="162"/>
      <c r="J290" s="62"/>
      <c r="K290" s="62"/>
      <c r="L290" s="60"/>
      <c r="M290" s="206"/>
      <c r="N290" s="41"/>
      <c r="O290" s="41"/>
      <c r="P290" s="41"/>
      <c r="Q290" s="41"/>
      <c r="R290" s="41"/>
      <c r="S290" s="41"/>
      <c r="T290" s="77"/>
      <c r="AT290" s="23" t="s">
        <v>171</v>
      </c>
      <c r="AU290" s="23" t="s">
        <v>82</v>
      </c>
    </row>
    <row r="291" spans="2:65" s="11" customFormat="1">
      <c r="B291" s="207"/>
      <c r="C291" s="208"/>
      <c r="D291" s="204" t="s">
        <v>173</v>
      </c>
      <c r="E291" s="209" t="s">
        <v>21</v>
      </c>
      <c r="F291" s="210" t="s">
        <v>891</v>
      </c>
      <c r="G291" s="208"/>
      <c r="H291" s="211" t="s">
        <v>21</v>
      </c>
      <c r="I291" s="212"/>
      <c r="J291" s="208"/>
      <c r="K291" s="208"/>
      <c r="L291" s="213"/>
      <c r="M291" s="214"/>
      <c r="N291" s="215"/>
      <c r="O291" s="215"/>
      <c r="P291" s="215"/>
      <c r="Q291" s="215"/>
      <c r="R291" s="215"/>
      <c r="S291" s="215"/>
      <c r="T291" s="216"/>
      <c r="AT291" s="217" t="s">
        <v>173</v>
      </c>
      <c r="AU291" s="217" t="s">
        <v>82</v>
      </c>
      <c r="AV291" s="11" t="s">
        <v>80</v>
      </c>
      <c r="AW291" s="11" t="s">
        <v>36</v>
      </c>
      <c r="AX291" s="11" t="s">
        <v>72</v>
      </c>
      <c r="AY291" s="217" t="s">
        <v>162</v>
      </c>
    </row>
    <row r="292" spans="2:65" s="11" customFormat="1">
      <c r="B292" s="207"/>
      <c r="C292" s="208"/>
      <c r="D292" s="204" t="s">
        <v>173</v>
      </c>
      <c r="E292" s="209" t="s">
        <v>21</v>
      </c>
      <c r="F292" s="210" t="s">
        <v>378</v>
      </c>
      <c r="G292" s="208"/>
      <c r="H292" s="211" t="s">
        <v>21</v>
      </c>
      <c r="I292" s="212"/>
      <c r="J292" s="208"/>
      <c r="K292" s="208"/>
      <c r="L292" s="213"/>
      <c r="M292" s="214"/>
      <c r="N292" s="215"/>
      <c r="O292" s="215"/>
      <c r="P292" s="215"/>
      <c r="Q292" s="215"/>
      <c r="R292" s="215"/>
      <c r="S292" s="215"/>
      <c r="T292" s="216"/>
      <c r="AT292" s="217" t="s">
        <v>173</v>
      </c>
      <c r="AU292" s="217" t="s">
        <v>82</v>
      </c>
      <c r="AV292" s="11" t="s">
        <v>80</v>
      </c>
      <c r="AW292" s="11" t="s">
        <v>36</v>
      </c>
      <c r="AX292" s="11" t="s">
        <v>72</v>
      </c>
      <c r="AY292" s="217" t="s">
        <v>162</v>
      </c>
    </row>
    <row r="293" spans="2:65" s="12" customFormat="1">
      <c r="B293" s="218"/>
      <c r="C293" s="219"/>
      <c r="D293" s="204" t="s">
        <v>173</v>
      </c>
      <c r="E293" s="220" t="s">
        <v>21</v>
      </c>
      <c r="F293" s="221" t="s">
        <v>927</v>
      </c>
      <c r="G293" s="219"/>
      <c r="H293" s="222">
        <v>110</v>
      </c>
      <c r="I293" s="223"/>
      <c r="J293" s="219"/>
      <c r="K293" s="219"/>
      <c r="L293" s="224"/>
      <c r="M293" s="225"/>
      <c r="N293" s="226"/>
      <c r="O293" s="226"/>
      <c r="P293" s="226"/>
      <c r="Q293" s="226"/>
      <c r="R293" s="226"/>
      <c r="S293" s="226"/>
      <c r="T293" s="227"/>
      <c r="AT293" s="228" t="s">
        <v>173</v>
      </c>
      <c r="AU293" s="228" t="s">
        <v>82</v>
      </c>
      <c r="AV293" s="12" t="s">
        <v>82</v>
      </c>
      <c r="AW293" s="12" t="s">
        <v>36</v>
      </c>
      <c r="AX293" s="12" t="s">
        <v>72</v>
      </c>
      <c r="AY293" s="228" t="s">
        <v>162</v>
      </c>
    </row>
    <row r="294" spans="2:65" s="13" customFormat="1">
      <c r="B294" s="229"/>
      <c r="C294" s="230"/>
      <c r="D294" s="231" t="s">
        <v>173</v>
      </c>
      <c r="E294" s="232" t="s">
        <v>21</v>
      </c>
      <c r="F294" s="233" t="s">
        <v>177</v>
      </c>
      <c r="G294" s="230"/>
      <c r="H294" s="234">
        <v>110</v>
      </c>
      <c r="I294" s="235"/>
      <c r="J294" s="230"/>
      <c r="K294" s="230"/>
      <c r="L294" s="236"/>
      <c r="M294" s="237"/>
      <c r="N294" s="238"/>
      <c r="O294" s="238"/>
      <c r="P294" s="238"/>
      <c r="Q294" s="238"/>
      <c r="R294" s="238"/>
      <c r="S294" s="238"/>
      <c r="T294" s="239"/>
      <c r="AT294" s="240" t="s">
        <v>173</v>
      </c>
      <c r="AU294" s="240" t="s">
        <v>82</v>
      </c>
      <c r="AV294" s="13" t="s">
        <v>169</v>
      </c>
      <c r="AW294" s="13" t="s">
        <v>36</v>
      </c>
      <c r="AX294" s="13" t="s">
        <v>80</v>
      </c>
      <c r="AY294" s="240" t="s">
        <v>162</v>
      </c>
    </row>
    <row r="295" spans="2:65" s="1" customFormat="1" ht="28.9" customHeight="1">
      <c r="B295" s="40"/>
      <c r="C295" s="192" t="s">
        <v>379</v>
      </c>
      <c r="D295" s="192" t="s">
        <v>164</v>
      </c>
      <c r="E295" s="193" t="s">
        <v>380</v>
      </c>
      <c r="F295" s="194" t="s">
        <v>381</v>
      </c>
      <c r="G295" s="195" t="s">
        <v>260</v>
      </c>
      <c r="H295" s="196">
        <v>159</v>
      </c>
      <c r="I295" s="197"/>
      <c r="J295" s="198">
        <f>ROUND(I295*H295,2)</f>
        <v>0</v>
      </c>
      <c r="K295" s="194" t="s">
        <v>168</v>
      </c>
      <c r="L295" s="60"/>
      <c r="M295" s="199" t="s">
        <v>21</v>
      </c>
      <c r="N295" s="200" t="s">
        <v>43</v>
      </c>
      <c r="O295" s="41"/>
      <c r="P295" s="201">
        <f>O295*H295</f>
        <v>0</v>
      </c>
      <c r="Q295" s="201">
        <v>0</v>
      </c>
      <c r="R295" s="201">
        <f>Q295*H295</f>
        <v>0</v>
      </c>
      <c r="S295" s="201">
        <v>0</v>
      </c>
      <c r="T295" s="202">
        <f>S295*H295</f>
        <v>0</v>
      </c>
      <c r="AR295" s="23" t="s">
        <v>169</v>
      </c>
      <c r="AT295" s="23" t="s">
        <v>164</v>
      </c>
      <c r="AU295" s="23" t="s">
        <v>82</v>
      </c>
      <c r="AY295" s="23" t="s">
        <v>162</v>
      </c>
      <c r="BE295" s="203">
        <f>IF(N295="základní",J295,0)</f>
        <v>0</v>
      </c>
      <c r="BF295" s="203">
        <f>IF(N295="snížená",J295,0)</f>
        <v>0</v>
      </c>
      <c r="BG295" s="203">
        <f>IF(N295="zákl. přenesená",J295,0)</f>
        <v>0</v>
      </c>
      <c r="BH295" s="203">
        <f>IF(N295="sníž. přenesená",J295,0)</f>
        <v>0</v>
      </c>
      <c r="BI295" s="203">
        <f>IF(N295="nulová",J295,0)</f>
        <v>0</v>
      </c>
      <c r="BJ295" s="23" t="s">
        <v>80</v>
      </c>
      <c r="BK295" s="203">
        <f>ROUND(I295*H295,2)</f>
        <v>0</v>
      </c>
      <c r="BL295" s="23" t="s">
        <v>169</v>
      </c>
      <c r="BM295" s="23" t="s">
        <v>942</v>
      </c>
    </row>
    <row r="296" spans="2:65" s="1" customFormat="1" ht="135">
      <c r="B296" s="40"/>
      <c r="C296" s="62"/>
      <c r="D296" s="204" t="s">
        <v>171</v>
      </c>
      <c r="E296" s="62"/>
      <c r="F296" s="205" t="s">
        <v>383</v>
      </c>
      <c r="G296" s="62"/>
      <c r="H296" s="62"/>
      <c r="I296" s="162"/>
      <c r="J296" s="62"/>
      <c r="K296" s="62"/>
      <c r="L296" s="60"/>
      <c r="M296" s="206"/>
      <c r="N296" s="41"/>
      <c r="O296" s="41"/>
      <c r="P296" s="41"/>
      <c r="Q296" s="41"/>
      <c r="R296" s="41"/>
      <c r="S296" s="41"/>
      <c r="T296" s="77"/>
      <c r="AT296" s="23" t="s">
        <v>171</v>
      </c>
      <c r="AU296" s="23" t="s">
        <v>82</v>
      </c>
    </row>
    <row r="297" spans="2:65" s="11" customFormat="1">
      <c r="B297" s="207"/>
      <c r="C297" s="208"/>
      <c r="D297" s="204" t="s">
        <v>173</v>
      </c>
      <c r="E297" s="209" t="s">
        <v>21</v>
      </c>
      <c r="F297" s="210" t="s">
        <v>891</v>
      </c>
      <c r="G297" s="208"/>
      <c r="H297" s="211" t="s">
        <v>21</v>
      </c>
      <c r="I297" s="212"/>
      <c r="J297" s="208"/>
      <c r="K297" s="208"/>
      <c r="L297" s="213"/>
      <c r="M297" s="214"/>
      <c r="N297" s="215"/>
      <c r="O297" s="215"/>
      <c r="P297" s="215"/>
      <c r="Q297" s="215"/>
      <c r="R297" s="215"/>
      <c r="S297" s="215"/>
      <c r="T297" s="216"/>
      <c r="AT297" s="217" t="s">
        <v>173</v>
      </c>
      <c r="AU297" s="217" t="s">
        <v>82</v>
      </c>
      <c r="AV297" s="11" t="s">
        <v>80</v>
      </c>
      <c r="AW297" s="11" t="s">
        <v>36</v>
      </c>
      <c r="AX297" s="11" t="s">
        <v>72</v>
      </c>
      <c r="AY297" s="217" t="s">
        <v>162</v>
      </c>
    </row>
    <row r="298" spans="2:65" s="11" customFormat="1">
      <c r="B298" s="207"/>
      <c r="C298" s="208"/>
      <c r="D298" s="204" t="s">
        <v>173</v>
      </c>
      <c r="E298" s="209" t="s">
        <v>21</v>
      </c>
      <c r="F298" s="210" t="s">
        <v>384</v>
      </c>
      <c r="G298" s="208"/>
      <c r="H298" s="211" t="s">
        <v>21</v>
      </c>
      <c r="I298" s="212"/>
      <c r="J298" s="208"/>
      <c r="K298" s="208"/>
      <c r="L298" s="213"/>
      <c r="M298" s="214"/>
      <c r="N298" s="215"/>
      <c r="O298" s="215"/>
      <c r="P298" s="215"/>
      <c r="Q298" s="215"/>
      <c r="R298" s="215"/>
      <c r="S298" s="215"/>
      <c r="T298" s="216"/>
      <c r="AT298" s="217" t="s">
        <v>173</v>
      </c>
      <c r="AU298" s="217" t="s">
        <v>82</v>
      </c>
      <c r="AV298" s="11" t="s">
        <v>80</v>
      </c>
      <c r="AW298" s="11" t="s">
        <v>36</v>
      </c>
      <c r="AX298" s="11" t="s">
        <v>72</v>
      </c>
      <c r="AY298" s="217" t="s">
        <v>162</v>
      </c>
    </row>
    <row r="299" spans="2:65" s="12" customFormat="1">
      <c r="B299" s="218"/>
      <c r="C299" s="219"/>
      <c r="D299" s="204" t="s">
        <v>173</v>
      </c>
      <c r="E299" s="220" t="s">
        <v>21</v>
      </c>
      <c r="F299" s="221" t="s">
        <v>943</v>
      </c>
      <c r="G299" s="219"/>
      <c r="H299" s="222">
        <v>159</v>
      </c>
      <c r="I299" s="223"/>
      <c r="J299" s="219"/>
      <c r="K299" s="219"/>
      <c r="L299" s="224"/>
      <c r="M299" s="225"/>
      <c r="N299" s="226"/>
      <c r="O299" s="226"/>
      <c r="P299" s="226"/>
      <c r="Q299" s="226"/>
      <c r="R299" s="226"/>
      <c r="S299" s="226"/>
      <c r="T299" s="227"/>
      <c r="AT299" s="228" t="s">
        <v>173</v>
      </c>
      <c r="AU299" s="228" t="s">
        <v>82</v>
      </c>
      <c r="AV299" s="12" t="s">
        <v>82</v>
      </c>
      <c r="AW299" s="12" t="s">
        <v>36</v>
      </c>
      <c r="AX299" s="12" t="s">
        <v>72</v>
      </c>
      <c r="AY299" s="228" t="s">
        <v>162</v>
      </c>
    </row>
    <row r="300" spans="2:65" s="13" customFormat="1">
      <c r="B300" s="229"/>
      <c r="C300" s="230"/>
      <c r="D300" s="231" t="s">
        <v>173</v>
      </c>
      <c r="E300" s="232" t="s">
        <v>21</v>
      </c>
      <c r="F300" s="233" t="s">
        <v>177</v>
      </c>
      <c r="G300" s="230"/>
      <c r="H300" s="234">
        <v>159</v>
      </c>
      <c r="I300" s="235"/>
      <c r="J300" s="230"/>
      <c r="K300" s="230"/>
      <c r="L300" s="236"/>
      <c r="M300" s="237"/>
      <c r="N300" s="238"/>
      <c r="O300" s="238"/>
      <c r="P300" s="238"/>
      <c r="Q300" s="238"/>
      <c r="R300" s="238"/>
      <c r="S300" s="238"/>
      <c r="T300" s="239"/>
      <c r="AT300" s="240" t="s">
        <v>173</v>
      </c>
      <c r="AU300" s="240" t="s">
        <v>82</v>
      </c>
      <c r="AV300" s="13" t="s">
        <v>169</v>
      </c>
      <c r="AW300" s="13" t="s">
        <v>36</v>
      </c>
      <c r="AX300" s="13" t="s">
        <v>80</v>
      </c>
      <c r="AY300" s="240" t="s">
        <v>162</v>
      </c>
    </row>
    <row r="301" spans="2:65" s="1" customFormat="1" ht="20.45" customHeight="1">
      <c r="B301" s="40"/>
      <c r="C301" s="242" t="s">
        <v>386</v>
      </c>
      <c r="D301" s="242" t="s">
        <v>387</v>
      </c>
      <c r="E301" s="243" t="s">
        <v>388</v>
      </c>
      <c r="F301" s="244" t="s">
        <v>389</v>
      </c>
      <c r="G301" s="245" t="s">
        <v>390</v>
      </c>
      <c r="H301" s="246">
        <v>2.3849999999999998</v>
      </c>
      <c r="I301" s="247"/>
      <c r="J301" s="248">
        <f>ROUND(I301*H301,2)</f>
        <v>0</v>
      </c>
      <c r="K301" s="244" t="s">
        <v>168</v>
      </c>
      <c r="L301" s="249"/>
      <c r="M301" s="250" t="s">
        <v>21</v>
      </c>
      <c r="N301" s="251" t="s">
        <v>43</v>
      </c>
      <c r="O301" s="41"/>
      <c r="P301" s="201">
        <f>O301*H301</f>
        <v>0</v>
      </c>
      <c r="Q301" s="201">
        <v>1E-3</v>
      </c>
      <c r="R301" s="201">
        <f>Q301*H301</f>
        <v>2.385E-3</v>
      </c>
      <c r="S301" s="201">
        <v>0</v>
      </c>
      <c r="T301" s="202">
        <f>S301*H301</f>
        <v>0</v>
      </c>
      <c r="AR301" s="23" t="s">
        <v>223</v>
      </c>
      <c r="AT301" s="23" t="s">
        <v>387</v>
      </c>
      <c r="AU301" s="23" t="s">
        <v>82</v>
      </c>
      <c r="AY301" s="23" t="s">
        <v>162</v>
      </c>
      <c r="BE301" s="203">
        <f>IF(N301="základní",J301,0)</f>
        <v>0</v>
      </c>
      <c r="BF301" s="203">
        <f>IF(N301="snížená",J301,0)</f>
        <v>0</v>
      </c>
      <c r="BG301" s="203">
        <f>IF(N301="zákl. přenesená",J301,0)</f>
        <v>0</v>
      </c>
      <c r="BH301" s="203">
        <f>IF(N301="sníž. přenesená",J301,0)</f>
        <v>0</v>
      </c>
      <c r="BI301" s="203">
        <f>IF(N301="nulová",J301,0)</f>
        <v>0</v>
      </c>
      <c r="BJ301" s="23" t="s">
        <v>80</v>
      </c>
      <c r="BK301" s="203">
        <f>ROUND(I301*H301,2)</f>
        <v>0</v>
      </c>
      <c r="BL301" s="23" t="s">
        <v>169</v>
      </c>
      <c r="BM301" s="23" t="s">
        <v>944</v>
      </c>
    </row>
    <row r="302" spans="2:65" s="11" customFormat="1">
      <c r="B302" s="207"/>
      <c r="C302" s="208"/>
      <c r="D302" s="204" t="s">
        <v>173</v>
      </c>
      <c r="E302" s="209" t="s">
        <v>21</v>
      </c>
      <c r="F302" s="210" t="s">
        <v>392</v>
      </c>
      <c r="G302" s="208"/>
      <c r="H302" s="211" t="s">
        <v>21</v>
      </c>
      <c r="I302" s="212"/>
      <c r="J302" s="208"/>
      <c r="K302" s="208"/>
      <c r="L302" s="213"/>
      <c r="M302" s="214"/>
      <c r="N302" s="215"/>
      <c r="O302" s="215"/>
      <c r="P302" s="215"/>
      <c r="Q302" s="215"/>
      <c r="R302" s="215"/>
      <c r="S302" s="215"/>
      <c r="T302" s="216"/>
      <c r="AT302" s="217" t="s">
        <v>173</v>
      </c>
      <c r="AU302" s="217" t="s">
        <v>82</v>
      </c>
      <c r="AV302" s="11" t="s">
        <v>80</v>
      </c>
      <c r="AW302" s="11" t="s">
        <v>36</v>
      </c>
      <c r="AX302" s="11" t="s">
        <v>72</v>
      </c>
      <c r="AY302" s="217" t="s">
        <v>162</v>
      </c>
    </row>
    <row r="303" spans="2:65" s="12" customFormat="1">
      <c r="B303" s="218"/>
      <c r="C303" s="219"/>
      <c r="D303" s="204" t="s">
        <v>173</v>
      </c>
      <c r="E303" s="220" t="s">
        <v>21</v>
      </c>
      <c r="F303" s="221" t="s">
        <v>945</v>
      </c>
      <c r="G303" s="219"/>
      <c r="H303" s="222">
        <v>2.3849999999999998</v>
      </c>
      <c r="I303" s="223"/>
      <c r="J303" s="219"/>
      <c r="K303" s="219"/>
      <c r="L303" s="224"/>
      <c r="M303" s="225"/>
      <c r="N303" s="226"/>
      <c r="O303" s="226"/>
      <c r="P303" s="226"/>
      <c r="Q303" s="226"/>
      <c r="R303" s="226"/>
      <c r="S303" s="226"/>
      <c r="T303" s="227"/>
      <c r="AT303" s="228" t="s">
        <v>173</v>
      </c>
      <c r="AU303" s="228" t="s">
        <v>82</v>
      </c>
      <c r="AV303" s="12" t="s">
        <v>82</v>
      </c>
      <c r="AW303" s="12" t="s">
        <v>36</v>
      </c>
      <c r="AX303" s="12" t="s">
        <v>72</v>
      </c>
      <c r="AY303" s="228" t="s">
        <v>162</v>
      </c>
    </row>
    <row r="304" spans="2:65" s="13" customFormat="1">
      <c r="B304" s="229"/>
      <c r="C304" s="230"/>
      <c r="D304" s="231" t="s">
        <v>173</v>
      </c>
      <c r="E304" s="232" t="s">
        <v>21</v>
      </c>
      <c r="F304" s="233" t="s">
        <v>177</v>
      </c>
      <c r="G304" s="230"/>
      <c r="H304" s="234">
        <v>2.3849999999999998</v>
      </c>
      <c r="I304" s="235"/>
      <c r="J304" s="230"/>
      <c r="K304" s="230"/>
      <c r="L304" s="236"/>
      <c r="M304" s="237"/>
      <c r="N304" s="238"/>
      <c r="O304" s="238"/>
      <c r="P304" s="238"/>
      <c r="Q304" s="238"/>
      <c r="R304" s="238"/>
      <c r="S304" s="238"/>
      <c r="T304" s="239"/>
      <c r="AT304" s="240" t="s">
        <v>173</v>
      </c>
      <c r="AU304" s="240" t="s">
        <v>82</v>
      </c>
      <c r="AV304" s="13" t="s">
        <v>169</v>
      </c>
      <c r="AW304" s="13" t="s">
        <v>36</v>
      </c>
      <c r="AX304" s="13" t="s">
        <v>80</v>
      </c>
      <c r="AY304" s="240" t="s">
        <v>162</v>
      </c>
    </row>
    <row r="305" spans="2:65" s="1" customFormat="1" ht="28.9" customHeight="1">
      <c r="B305" s="40"/>
      <c r="C305" s="192" t="s">
        <v>394</v>
      </c>
      <c r="D305" s="192" t="s">
        <v>164</v>
      </c>
      <c r="E305" s="193" t="s">
        <v>395</v>
      </c>
      <c r="F305" s="194" t="s">
        <v>396</v>
      </c>
      <c r="G305" s="195" t="s">
        <v>260</v>
      </c>
      <c r="H305" s="196">
        <v>159</v>
      </c>
      <c r="I305" s="197"/>
      <c r="J305" s="198">
        <f>ROUND(I305*H305,2)</f>
        <v>0</v>
      </c>
      <c r="K305" s="194" t="s">
        <v>168</v>
      </c>
      <c r="L305" s="60"/>
      <c r="M305" s="199" t="s">
        <v>21</v>
      </c>
      <c r="N305" s="200" t="s">
        <v>43</v>
      </c>
      <c r="O305" s="41"/>
      <c r="P305" s="201">
        <f>O305*H305</f>
        <v>0</v>
      </c>
      <c r="Q305" s="201">
        <v>0</v>
      </c>
      <c r="R305" s="201">
        <f>Q305*H305</f>
        <v>0</v>
      </c>
      <c r="S305" s="201">
        <v>0</v>
      </c>
      <c r="T305" s="202">
        <f>S305*H305</f>
        <v>0</v>
      </c>
      <c r="AR305" s="23" t="s">
        <v>169</v>
      </c>
      <c r="AT305" s="23" t="s">
        <v>164</v>
      </c>
      <c r="AU305" s="23" t="s">
        <v>82</v>
      </c>
      <c r="AY305" s="23" t="s">
        <v>162</v>
      </c>
      <c r="BE305" s="203">
        <f>IF(N305="základní",J305,0)</f>
        <v>0</v>
      </c>
      <c r="BF305" s="203">
        <f>IF(N305="snížená",J305,0)</f>
        <v>0</v>
      </c>
      <c r="BG305" s="203">
        <f>IF(N305="zákl. přenesená",J305,0)</f>
        <v>0</v>
      </c>
      <c r="BH305" s="203">
        <f>IF(N305="sníž. přenesená",J305,0)</f>
        <v>0</v>
      </c>
      <c r="BI305" s="203">
        <f>IF(N305="nulová",J305,0)</f>
        <v>0</v>
      </c>
      <c r="BJ305" s="23" t="s">
        <v>80</v>
      </c>
      <c r="BK305" s="203">
        <f>ROUND(I305*H305,2)</f>
        <v>0</v>
      </c>
      <c r="BL305" s="23" t="s">
        <v>169</v>
      </c>
      <c r="BM305" s="23" t="s">
        <v>946</v>
      </c>
    </row>
    <row r="306" spans="2:65" s="1" customFormat="1" ht="135">
      <c r="B306" s="40"/>
      <c r="C306" s="62"/>
      <c r="D306" s="204" t="s">
        <v>171</v>
      </c>
      <c r="E306" s="62"/>
      <c r="F306" s="205" t="s">
        <v>398</v>
      </c>
      <c r="G306" s="62"/>
      <c r="H306" s="62"/>
      <c r="I306" s="162"/>
      <c r="J306" s="62"/>
      <c r="K306" s="62"/>
      <c r="L306" s="60"/>
      <c r="M306" s="206"/>
      <c r="N306" s="41"/>
      <c r="O306" s="41"/>
      <c r="P306" s="41"/>
      <c r="Q306" s="41"/>
      <c r="R306" s="41"/>
      <c r="S306" s="41"/>
      <c r="T306" s="77"/>
      <c r="AT306" s="23" t="s">
        <v>171</v>
      </c>
      <c r="AU306" s="23" t="s">
        <v>82</v>
      </c>
    </row>
    <row r="307" spans="2:65" s="11" customFormat="1">
      <c r="B307" s="207"/>
      <c r="C307" s="208"/>
      <c r="D307" s="204" t="s">
        <v>173</v>
      </c>
      <c r="E307" s="209" t="s">
        <v>21</v>
      </c>
      <c r="F307" s="210" t="s">
        <v>891</v>
      </c>
      <c r="G307" s="208"/>
      <c r="H307" s="211" t="s">
        <v>21</v>
      </c>
      <c r="I307" s="212"/>
      <c r="J307" s="208"/>
      <c r="K307" s="208"/>
      <c r="L307" s="213"/>
      <c r="M307" s="214"/>
      <c r="N307" s="215"/>
      <c r="O307" s="215"/>
      <c r="P307" s="215"/>
      <c r="Q307" s="215"/>
      <c r="R307" s="215"/>
      <c r="S307" s="215"/>
      <c r="T307" s="216"/>
      <c r="AT307" s="217" t="s">
        <v>173</v>
      </c>
      <c r="AU307" s="217" t="s">
        <v>82</v>
      </c>
      <c r="AV307" s="11" t="s">
        <v>80</v>
      </c>
      <c r="AW307" s="11" t="s">
        <v>36</v>
      </c>
      <c r="AX307" s="11" t="s">
        <v>72</v>
      </c>
      <c r="AY307" s="217" t="s">
        <v>162</v>
      </c>
    </row>
    <row r="308" spans="2:65" s="11" customFormat="1">
      <c r="B308" s="207"/>
      <c r="C308" s="208"/>
      <c r="D308" s="204" t="s">
        <v>173</v>
      </c>
      <c r="E308" s="209" t="s">
        <v>21</v>
      </c>
      <c r="F308" s="210" t="s">
        <v>399</v>
      </c>
      <c r="G308" s="208"/>
      <c r="H308" s="211" t="s">
        <v>21</v>
      </c>
      <c r="I308" s="212"/>
      <c r="J308" s="208"/>
      <c r="K308" s="208"/>
      <c r="L308" s="213"/>
      <c r="M308" s="214"/>
      <c r="N308" s="215"/>
      <c r="O308" s="215"/>
      <c r="P308" s="215"/>
      <c r="Q308" s="215"/>
      <c r="R308" s="215"/>
      <c r="S308" s="215"/>
      <c r="T308" s="216"/>
      <c r="AT308" s="217" t="s">
        <v>173</v>
      </c>
      <c r="AU308" s="217" t="s">
        <v>82</v>
      </c>
      <c r="AV308" s="11" t="s">
        <v>80</v>
      </c>
      <c r="AW308" s="11" t="s">
        <v>36</v>
      </c>
      <c r="AX308" s="11" t="s">
        <v>72</v>
      </c>
      <c r="AY308" s="217" t="s">
        <v>162</v>
      </c>
    </row>
    <row r="309" spans="2:65" s="12" customFormat="1">
      <c r="B309" s="218"/>
      <c r="C309" s="219"/>
      <c r="D309" s="204" t="s">
        <v>173</v>
      </c>
      <c r="E309" s="220" t="s">
        <v>21</v>
      </c>
      <c r="F309" s="221" t="s">
        <v>943</v>
      </c>
      <c r="G309" s="219"/>
      <c r="H309" s="222">
        <v>159</v>
      </c>
      <c r="I309" s="223"/>
      <c r="J309" s="219"/>
      <c r="K309" s="219"/>
      <c r="L309" s="224"/>
      <c r="M309" s="225"/>
      <c r="N309" s="226"/>
      <c r="O309" s="226"/>
      <c r="P309" s="226"/>
      <c r="Q309" s="226"/>
      <c r="R309" s="226"/>
      <c r="S309" s="226"/>
      <c r="T309" s="227"/>
      <c r="AT309" s="228" t="s">
        <v>173</v>
      </c>
      <c r="AU309" s="228" t="s">
        <v>82</v>
      </c>
      <c r="AV309" s="12" t="s">
        <v>82</v>
      </c>
      <c r="AW309" s="12" t="s">
        <v>36</v>
      </c>
      <c r="AX309" s="12" t="s">
        <v>72</v>
      </c>
      <c r="AY309" s="228" t="s">
        <v>162</v>
      </c>
    </row>
    <row r="310" spans="2:65" s="13" customFormat="1">
      <c r="B310" s="229"/>
      <c r="C310" s="230"/>
      <c r="D310" s="204" t="s">
        <v>173</v>
      </c>
      <c r="E310" s="252" t="s">
        <v>21</v>
      </c>
      <c r="F310" s="253" t="s">
        <v>177</v>
      </c>
      <c r="G310" s="230"/>
      <c r="H310" s="254">
        <v>159</v>
      </c>
      <c r="I310" s="235"/>
      <c r="J310" s="230"/>
      <c r="K310" s="230"/>
      <c r="L310" s="236"/>
      <c r="M310" s="237"/>
      <c r="N310" s="238"/>
      <c r="O310" s="238"/>
      <c r="P310" s="238"/>
      <c r="Q310" s="238"/>
      <c r="R310" s="238"/>
      <c r="S310" s="238"/>
      <c r="T310" s="239"/>
      <c r="AT310" s="240" t="s">
        <v>173</v>
      </c>
      <c r="AU310" s="240" t="s">
        <v>82</v>
      </c>
      <c r="AV310" s="13" t="s">
        <v>169</v>
      </c>
      <c r="AW310" s="13" t="s">
        <v>36</v>
      </c>
      <c r="AX310" s="13" t="s">
        <v>80</v>
      </c>
      <c r="AY310" s="240" t="s">
        <v>162</v>
      </c>
    </row>
    <row r="311" spans="2:65" s="10" customFormat="1" ht="29.85" customHeight="1">
      <c r="B311" s="175"/>
      <c r="C311" s="176"/>
      <c r="D311" s="189" t="s">
        <v>71</v>
      </c>
      <c r="E311" s="190" t="s">
        <v>82</v>
      </c>
      <c r="F311" s="190" t="s">
        <v>400</v>
      </c>
      <c r="G311" s="176"/>
      <c r="H311" s="176"/>
      <c r="I311" s="179"/>
      <c r="J311" s="191">
        <f>BK311</f>
        <v>0</v>
      </c>
      <c r="K311" s="176"/>
      <c r="L311" s="181"/>
      <c r="M311" s="182"/>
      <c r="N311" s="183"/>
      <c r="O311" s="183"/>
      <c r="P311" s="184">
        <f>SUM(P312:P338)</f>
        <v>0</v>
      </c>
      <c r="Q311" s="183"/>
      <c r="R311" s="184">
        <f>SUM(R312:R338)</f>
        <v>7.8121499999999999</v>
      </c>
      <c r="S311" s="183"/>
      <c r="T311" s="185">
        <f>SUM(T312:T338)</f>
        <v>0</v>
      </c>
      <c r="AR311" s="186" t="s">
        <v>80</v>
      </c>
      <c r="AT311" s="187" t="s">
        <v>71</v>
      </c>
      <c r="AU311" s="187" t="s">
        <v>80</v>
      </c>
      <c r="AY311" s="186" t="s">
        <v>162</v>
      </c>
      <c r="BK311" s="188">
        <f>SUM(BK312:BK338)</f>
        <v>0</v>
      </c>
    </row>
    <row r="312" spans="2:65" s="1" customFormat="1" ht="28.9" customHeight="1">
      <c r="B312" s="40"/>
      <c r="C312" s="192" t="s">
        <v>222</v>
      </c>
      <c r="D312" s="192" t="s">
        <v>164</v>
      </c>
      <c r="E312" s="193" t="s">
        <v>401</v>
      </c>
      <c r="F312" s="194" t="s">
        <v>402</v>
      </c>
      <c r="G312" s="195" t="s">
        <v>403</v>
      </c>
      <c r="H312" s="196">
        <v>465</v>
      </c>
      <c r="I312" s="197"/>
      <c r="J312" s="198">
        <f>ROUND(I312*H312,2)</f>
        <v>0</v>
      </c>
      <c r="K312" s="194" t="s">
        <v>168</v>
      </c>
      <c r="L312" s="60"/>
      <c r="M312" s="199" t="s">
        <v>21</v>
      </c>
      <c r="N312" s="200" t="s">
        <v>43</v>
      </c>
      <c r="O312" s="41"/>
      <c r="P312" s="201">
        <f>O312*H312</f>
        <v>0</v>
      </c>
      <c r="Q312" s="201">
        <v>2.0000000000000001E-4</v>
      </c>
      <c r="R312" s="201">
        <f>Q312*H312</f>
        <v>9.2999999999999999E-2</v>
      </c>
      <c r="S312" s="201">
        <v>0</v>
      </c>
      <c r="T312" s="202">
        <f>S312*H312</f>
        <v>0</v>
      </c>
      <c r="AR312" s="23" t="s">
        <v>169</v>
      </c>
      <c r="AT312" s="23" t="s">
        <v>164</v>
      </c>
      <c r="AU312" s="23" t="s">
        <v>82</v>
      </c>
      <c r="AY312" s="23" t="s">
        <v>162</v>
      </c>
      <c r="BE312" s="203">
        <f>IF(N312="základní",J312,0)</f>
        <v>0</v>
      </c>
      <c r="BF312" s="203">
        <f>IF(N312="snížená",J312,0)</f>
        <v>0</v>
      </c>
      <c r="BG312" s="203">
        <f>IF(N312="zákl. přenesená",J312,0)</f>
        <v>0</v>
      </c>
      <c r="BH312" s="203">
        <f>IF(N312="sníž. přenesená",J312,0)</f>
        <v>0</v>
      </c>
      <c r="BI312" s="203">
        <f>IF(N312="nulová",J312,0)</f>
        <v>0</v>
      </c>
      <c r="BJ312" s="23" t="s">
        <v>80</v>
      </c>
      <c r="BK312" s="203">
        <f>ROUND(I312*H312,2)</f>
        <v>0</v>
      </c>
      <c r="BL312" s="23" t="s">
        <v>169</v>
      </c>
      <c r="BM312" s="23" t="s">
        <v>947</v>
      </c>
    </row>
    <row r="313" spans="2:65" s="11" customFormat="1">
      <c r="B313" s="207"/>
      <c r="C313" s="208"/>
      <c r="D313" s="204" t="s">
        <v>173</v>
      </c>
      <c r="E313" s="209" t="s">
        <v>21</v>
      </c>
      <c r="F313" s="210" t="s">
        <v>891</v>
      </c>
      <c r="G313" s="208"/>
      <c r="H313" s="211" t="s">
        <v>21</v>
      </c>
      <c r="I313" s="212"/>
      <c r="J313" s="208"/>
      <c r="K313" s="208"/>
      <c r="L313" s="213"/>
      <c r="M313" s="214"/>
      <c r="N313" s="215"/>
      <c r="O313" s="215"/>
      <c r="P313" s="215"/>
      <c r="Q313" s="215"/>
      <c r="R313" s="215"/>
      <c r="S313" s="215"/>
      <c r="T313" s="216"/>
      <c r="AT313" s="217" t="s">
        <v>173</v>
      </c>
      <c r="AU313" s="217" t="s">
        <v>82</v>
      </c>
      <c r="AV313" s="11" t="s">
        <v>80</v>
      </c>
      <c r="AW313" s="11" t="s">
        <v>36</v>
      </c>
      <c r="AX313" s="11" t="s">
        <v>72</v>
      </c>
      <c r="AY313" s="217" t="s">
        <v>162</v>
      </c>
    </row>
    <row r="314" spans="2:65" s="11" customFormat="1">
      <c r="B314" s="207"/>
      <c r="C314" s="208"/>
      <c r="D314" s="204" t="s">
        <v>173</v>
      </c>
      <c r="E314" s="209" t="s">
        <v>21</v>
      </c>
      <c r="F314" s="210" t="s">
        <v>405</v>
      </c>
      <c r="G314" s="208"/>
      <c r="H314" s="211" t="s">
        <v>21</v>
      </c>
      <c r="I314" s="212"/>
      <c r="J314" s="208"/>
      <c r="K314" s="208"/>
      <c r="L314" s="213"/>
      <c r="M314" s="214"/>
      <c r="N314" s="215"/>
      <c r="O314" s="215"/>
      <c r="P314" s="215"/>
      <c r="Q314" s="215"/>
      <c r="R314" s="215"/>
      <c r="S314" s="215"/>
      <c r="T314" s="216"/>
      <c r="AT314" s="217" t="s">
        <v>173</v>
      </c>
      <c r="AU314" s="217" t="s">
        <v>82</v>
      </c>
      <c r="AV314" s="11" t="s">
        <v>80</v>
      </c>
      <c r="AW314" s="11" t="s">
        <v>36</v>
      </c>
      <c r="AX314" s="11" t="s">
        <v>72</v>
      </c>
      <c r="AY314" s="217" t="s">
        <v>162</v>
      </c>
    </row>
    <row r="315" spans="2:65" s="12" customFormat="1">
      <c r="B315" s="218"/>
      <c r="C315" s="219"/>
      <c r="D315" s="204" t="s">
        <v>173</v>
      </c>
      <c r="E315" s="220" t="s">
        <v>21</v>
      </c>
      <c r="F315" s="221" t="s">
        <v>948</v>
      </c>
      <c r="G315" s="219"/>
      <c r="H315" s="222">
        <v>187</v>
      </c>
      <c r="I315" s="223"/>
      <c r="J315" s="219"/>
      <c r="K315" s="219"/>
      <c r="L315" s="224"/>
      <c r="M315" s="225"/>
      <c r="N315" s="226"/>
      <c r="O315" s="226"/>
      <c r="P315" s="226"/>
      <c r="Q315" s="226"/>
      <c r="R315" s="226"/>
      <c r="S315" s="226"/>
      <c r="T315" s="227"/>
      <c r="AT315" s="228" t="s">
        <v>173</v>
      </c>
      <c r="AU315" s="228" t="s">
        <v>82</v>
      </c>
      <c r="AV315" s="12" t="s">
        <v>82</v>
      </c>
      <c r="AW315" s="12" t="s">
        <v>36</v>
      </c>
      <c r="AX315" s="12" t="s">
        <v>72</v>
      </c>
      <c r="AY315" s="228" t="s">
        <v>162</v>
      </c>
    </row>
    <row r="316" spans="2:65" s="11" customFormat="1">
      <c r="B316" s="207"/>
      <c r="C316" s="208"/>
      <c r="D316" s="204" t="s">
        <v>173</v>
      </c>
      <c r="E316" s="209" t="s">
        <v>21</v>
      </c>
      <c r="F316" s="210" t="s">
        <v>407</v>
      </c>
      <c r="G316" s="208"/>
      <c r="H316" s="211" t="s">
        <v>21</v>
      </c>
      <c r="I316" s="212"/>
      <c r="J316" s="208"/>
      <c r="K316" s="208"/>
      <c r="L316" s="213"/>
      <c r="M316" s="214"/>
      <c r="N316" s="215"/>
      <c r="O316" s="215"/>
      <c r="P316" s="215"/>
      <c r="Q316" s="215"/>
      <c r="R316" s="215"/>
      <c r="S316" s="215"/>
      <c r="T316" s="216"/>
      <c r="AT316" s="217" t="s">
        <v>173</v>
      </c>
      <c r="AU316" s="217" t="s">
        <v>82</v>
      </c>
      <c r="AV316" s="11" t="s">
        <v>80</v>
      </c>
      <c r="AW316" s="11" t="s">
        <v>36</v>
      </c>
      <c r="AX316" s="11" t="s">
        <v>72</v>
      </c>
      <c r="AY316" s="217" t="s">
        <v>162</v>
      </c>
    </row>
    <row r="317" spans="2:65" s="12" customFormat="1">
      <c r="B317" s="218"/>
      <c r="C317" s="219"/>
      <c r="D317" s="204" t="s">
        <v>173</v>
      </c>
      <c r="E317" s="220" t="s">
        <v>21</v>
      </c>
      <c r="F317" s="221" t="s">
        <v>949</v>
      </c>
      <c r="G317" s="219"/>
      <c r="H317" s="222">
        <v>80</v>
      </c>
      <c r="I317" s="223"/>
      <c r="J317" s="219"/>
      <c r="K317" s="219"/>
      <c r="L317" s="224"/>
      <c r="M317" s="225"/>
      <c r="N317" s="226"/>
      <c r="O317" s="226"/>
      <c r="P317" s="226"/>
      <c r="Q317" s="226"/>
      <c r="R317" s="226"/>
      <c r="S317" s="226"/>
      <c r="T317" s="227"/>
      <c r="AT317" s="228" t="s">
        <v>173</v>
      </c>
      <c r="AU317" s="228" t="s">
        <v>82</v>
      </c>
      <c r="AV317" s="12" t="s">
        <v>82</v>
      </c>
      <c r="AW317" s="12" t="s">
        <v>36</v>
      </c>
      <c r="AX317" s="12" t="s">
        <v>72</v>
      </c>
      <c r="AY317" s="228" t="s">
        <v>162</v>
      </c>
    </row>
    <row r="318" spans="2:65" s="12" customFormat="1">
      <c r="B318" s="218"/>
      <c r="C318" s="219"/>
      <c r="D318" s="204" t="s">
        <v>173</v>
      </c>
      <c r="E318" s="220" t="s">
        <v>21</v>
      </c>
      <c r="F318" s="221" t="s">
        <v>918</v>
      </c>
      <c r="G318" s="219"/>
      <c r="H318" s="222">
        <v>35</v>
      </c>
      <c r="I318" s="223"/>
      <c r="J318" s="219"/>
      <c r="K318" s="219"/>
      <c r="L318" s="224"/>
      <c r="M318" s="225"/>
      <c r="N318" s="226"/>
      <c r="O318" s="226"/>
      <c r="P318" s="226"/>
      <c r="Q318" s="226"/>
      <c r="R318" s="226"/>
      <c r="S318" s="226"/>
      <c r="T318" s="227"/>
      <c r="AT318" s="228" t="s">
        <v>173</v>
      </c>
      <c r="AU318" s="228" t="s">
        <v>82</v>
      </c>
      <c r="AV318" s="12" t="s">
        <v>82</v>
      </c>
      <c r="AW318" s="12" t="s">
        <v>36</v>
      </c>
      <c r="AX318" s="12" t="s">
        <v>72</v>
      </c>
      <c r="AY318" s="228" t="s">
        <v>162</v>
      </c>
    </row>
    <row r="319" spans="2:65" s="11" customFormat="1">
      <c r="B319" s="207"/>
      <c r="C319" s="208"/>
      <c r="D319" s="204" t="s">
        <v>173</v>
      </c>
      <c r="E319" s="209" t="s">
        <v>21</v>
      </c>
      <c r="F319" s="210" t="s">
        <v>410</v>
      </c>
      <c r="G319" s="208"/>
      <c r="H319" s="211" t="s">
        <v>21</v>
      </c>
      <c r="I319" s="212"/>
      <c r="J319" s="208"/>
      <c r="K319" s="208"/>
      <c r="L319" s="213"/>
      <c r="M319" s="214"/>
      <c r="N319" s="215"/>
      <c r="O319" s="215"/>
      <c r="P319" s="215"/>
      <c r="Q319" s="215"/>
      <c r="R319" s="215"/>
      <c r="S319" s="215"/>
      <c r="T319" s="216"/>
      <c r="AT319" s="217" t="s">
        <v>173</v>
      </c>
      <c r="AU319" s="217" t="s">
        <v>82</v>
      </c>
      <c r="AV319" s="11" t="s">
        <v>80</v>
      </c>
      <c r="AW319" s="11" t="s">
        <v>36</v>
      </c>
      <c r="AX319" s="11" t="s">
        <v>72</v>
      </c>
      <c r="AY319" s="217" t="s">
        <v>162</v>
      </c>
    </row>
    <row r="320" spans="2:65" s="12" customFormat="1">
      <c r="B320" s="218"/>
      <c r="C320" s="219"/>
      <c r="D320" s="204" t="s">
        <v>173</v>
      </c>
      <c r="E320" s="220" t="s">
        <v>21</v>
      </c>
      <c r="F320" s="221" t="s">
        <v>950</v>
      </c>
      <c r="G320" s="219"/>
      <c r="H320" s="222">
        <v>163</v>
      </c>
      <c r="I320" s="223"/>
      <c r="J320" s="219"/>
      <c r="K320" s="219"/>
      <c r="L320" s="224"/>
      <c r="M320" s="225"/>
      <c r="N320" s="226"/>
      <c r="O320" s="226"/>
      <c r="P320" s="226"/>
      <c r="Q320" s="226"/>
      <c r="R320" s="226"/>
      <c r="S320" s="226"/>
      <c r="T320" s="227"/>
      <c r="AT320" s="228" t="s">
        <v>173</v>
      </c>
      <c r="AU320" s="228" t="s">
        <v>82</v>
      </c>
      <c r="AV320" s="12" t="s">
        <v>82</v>
      </c>
      <c r="AW320" s="12" t="s">
        <v>36</v>
      </c>
      <c r="AX320" s="12" t="s">
        <v>72</v>
      </c>
      <c r="AY320" s="228" t="s">
        <v>162</v>
      </c>
    </row>
    <row r="321" spans="2:65" s="13" customFormat="1">
      <c r="B321" s="229"/>
      <c r="C321" s="230"/>
      <c r="D321" s="231" t="s">
        <v>173</v>
      </c>
      <c r="E321" s="232" t="s">
        <v>21</v>
      </c>
      <c r="F321" s="233" t="s">
        <v>177</v>
      </c>
      <c r="G321" s="230"/>
      <c r="H321" s="234">
        <v>465</v>
      </c>
      <c r="I321" s="235"/>
      <c r="J321" s="230"/>
      <c r="K321" s="230"/>
      <c r="L321" s="236"/>
      <c r="M321" s="237"/>
      <c r="N321" s="238"/>
      <c r="O321" s="238"/>
      <c r="P321" s="238"/>
      <c r="Q321" s="238"/>
      <c r="R321" s="238"/>
      <c r="S321" s="238"/>
      <c r="T321" s="239"/>
      <c r="AT321" s="240" t="s">
        <v>173</v>
      </c>
      <c r="AU321" s="240" t="s">
        <v>82</v>
      </c>
      <c r="AV321" s="13" t="s">
        <v>169</v>
      </c>
      <c r="AW321" s="13" t="s">
        <v>36</v>
      </c>
      <c r="AX321" s="13" t="s">
        <v>80</v>
      </c>
      <c r="AY321" s="240" t="s">
        <v>162</v>
      </c>
    </row>
    <row r="322" spans="2:65" s="1" customFormat="1" ht="28.9" customHeight="1">
      <c r="B322" s="40"/>
      <c r="C322" s="192" t="s">
        <v>412</v>
      </c>
      <c r="D322" s="192" t="s">
        <v>164</v>
      </c>
      <c r="E322" s="193" t="s">
        <v>413</v>
      </c>
      <c r="F322" s="194" t="s">
        <v>414</v>
      </c>
      <c r="G322" s="195" t="s">
        <v>403</v>
      </c>
      <c r="H322" s="196">
        <v>58</v>
      </c>
      <c r="I322" s="197"/>
      <c r="J322" s="198">
        <f>ROUND(I322*H322,2)</f>
        <v>0</v>
      </c>
      <c r="K322" s="194" t="s">
        <v>168</v>
      </c>
      <c r="L322" s="60"/>
      <c r="M322" s="199" t="s">
        <v>21</v>
      </c>
      <c r="N322" s="200" t="s">
        <v>43</v>
      </c>
      <c r="O322" s="41"/>
      <c r="P322" s="201">
        <f>O322*H322</f>
        <v>0</v>
      </c>
      <c r="Q322" s="201">
        <v>2.7999999999999998E-4</v>
      </c>
      <c r="R322" s="201">
        <f>Q322*H322</f>
        <v>1.6239999999999997E-2</v>
      </c>
      <c r="S322" s="201">
        <v>0</v>
      </c>
      <c r="T322" s="202">
        <f>S322*H322</f>
        <v>0</v>
      </c>
      <c r="AR322" s="23" t="s">
        <v>169</v>
      </c>
      <c r="AT322" s="23" t="s">
        <v>164</v>
      </c>
      <c r="AU322" s="23" t="s">
        <v>82</v>
      </c>
      <c r="AY322" s="23" t="s">
        <v>162</v>
      </c>
      <c r="BE322" s="203">
        <f>IF(N322="základní",J322,0)</f>
        <v>0</v>
      </c>
      <c r="BF322" s="203">
        <f>IF(N322="snížená",J322,0)</f>
        <v>0</v>
      </c>
      <c r="BG322" s="203">
        <f>IF(N322="zákl. přenesená",J322,0)</f>
        <v>0</v>
      </c>
      <c r="BH322" s="203">
        <f>IF(N322="sníž. přenesená",J322,0)</f>
        <v>0</v>
      </c>
      <c r="BI322" s="203">
        <f>IF(N322="nulová",J322,0)</f>
        <v>0</v>
      </c>
      <c r="BJ322" s="23" t="s">
        <v>80</v>
      </c>
      <c r="BK322" s="203">
        <f>ROUND(I322*H322,2)</f>
        <v>0</v>
      </c>
      <c r="BL322" s="23" t="s">
        <v>169</v>
      </c>
      <c r="BM322" s="23" t="s">
        <v>951</v>
      </c>
    </row>
    <row r="323" spans="2:65" s="11" customFormat="1">
      <c r="B323" s="207"/>
      <c r="C323" s="208"/>
      <c r="D323" s="204" t="s">
        <v>173</v>
      </c>
      <c r="E323" s="209" t="s">
        <v>21</v>
      </c>
      <c r="F323" s="210" t="s">
        <v>891</v>
      </c>
      <c r="G323" s="208"/>
      <c r="H323" s="211" t="s">
        <v>21</v>
      </c>
      <c r="I323" s="212"/>
      <c r="J323" s="208"/>
      <c r="K323" s="208"/>
      <c r="L323" s="213"/>
      <c r="M323" s="214"/>
      <c r="N323" s="215"/>
      <c r="O323" s="215"/>
      <c r="P323" s="215"/>
      <c r="Q323" s="215"/>
      <c r="R323" s="215"/>
      <c r="S323" s="215"/>
      <c r="T323" s="216"/>
      <c r="AT323" s="217" t="s">
        <v>173</v>
      </c>
      <c r="AU323" s="217" t="s">
        <v>82</v>
      </c>
      <c r="AV323" s="11" t="s">
        <v>80</v>
      </c>
      <c r="AW323" s="11" t="s">
        <v>36</v>
      </c>
      <c r="AX323" s="11" t="s">
        <v>72</v>
      </c>
      <c r="AY323" s="217" t="s">
        <v>162</v>
      </c>
    </row>
    <row r="324" spans="2:65" s="11" customFormat="1">
      <c r="B324" s="207"/>
      <c r="C324" s="208"/>
      <c r="D324" s="204" t="s">
        <v>173</v>
      </c>
      <c r="E324" s="209" t="s">
        <v>21</v>
      </c>
      <c r="F324" s="210" t="s">
        <v>416</v>
      </c>
      <c r="G324" s="208"/>
      <c r="H324" s="211" t="s">
        <v>21</v>
      </c>
      <c r="I324" s="212"/>
      <c r="J324" s="208"/>
      <c r="K324" s="208"/>
      <c r="L324" s="213"/>
      <c r="M324" s="214"/>
      <c r="N324" s="215"/>
      <c r="O324" s="215"/>
      <c r="P324" s="215"/>
      <c r="Q324" s="215"/>
      <c r="R324" s="215"/>
      <c r="S324" s="215"/>
      <c r="T324" s="216"/>
      <c r="AT324" s="217" t="s">
        <v>173</v>
      </c>
      <c r="AU324" s="217" t="s">
        <v>82</v>
      </c>
      <c r="AV324" s="11" t="s">
        <v>80</v>
      </c>
      <c r="AW324" s="11" t="s">
        <v>36</v>
      </c>
      <c r="AX324" s="11" t="s">
        <v>72</v>
      </c>
      <c r="AY324" s="217" t="s">
        <v>162</v>
      </c>
    </row>
    <row r="325" spans="2:65" s="12" customFormat="1">
      <c r="B325" s="218"/>
      <c r="C325" s="219"/>
      <c r="D325" s="204" t="s">
        <v>173</v>
      </c>
      <c r="E325" s="220" t="s">
        <v>21</v>
      </c>
      <c r="F325" s="221" t="s">
        <v>417</v>
      </c>
      <c r="G325" s="219"/>
      <c r="H325" s="222">
        <v>58</v>
      </c>
      <c r="I325" s="223"/>
      <c r="J325" s="219"/>
      <c r="K325" s="219"/>
      <c r="L325" s="224"/>
      <c r="M325" s="225"/>
      <c r="N325" s="226"/>
      <c r="O325" s="226"/>
      <c r="P325" s="226"/>
      <c r="Q325" s="226"/>
      <c r="R325" s="226"/>
      <c r="S325" s="226"/>
      <c r="T325" s="227"/>
      <c r="AT325" s="228" t="s">
        <v>173</v>
      </c>
      <c r="AU325" s="228" t="s">
        <v>82</v>
      </c>
      <c r="AV325" s="12" t="s">
        <v>82</v>
      </c>
      <c r="AW325" s="12" t="s">
        <v>36</v>
      </c>
      <c r="AX325" s="12" t="s">
        <v>72</v>
      </c>
      <c r="AY325" s="228" t="s">
        <v>162</v>
      </c>
    </row>
    <row r="326" spans="2:65" s="13" customFormat="1">
      <c r="B326" s="229"/>
      <c r="C326" s="230"/>
      <c r="D326" s="231" t="s">
        <v>173</v>
      </c>
      <c r="E326" s="232" t="s">
        <v>21</v>
      </c>
      <c r="F326" s="233" t="s">
        <v>177</v>
      </c>
      <c r="G326" s="230"/>
      <c r="H326" s="234">
        <v>58</v>
      </c>
      <c r="I326" s="235"/>
      <c r="J326" s="230"/>
      <c r="K326" s="230"/>
      <c r="L326" s="236"/>
      <c r="M326" s="237"/>
      <c r="N326" s="238"/>
      <c r="O326" s="238"/>
      <c r="P326" s="238"/>
      <c r="Q326" s="238"/>
      <c r="R326" s="238"/>
      <c r="S326" s="238"/>
      <c r="T326" s="239"/>
      <c r="AT326" s="240" t="s">
        <v>173</v>
      </c>
      <c r="AU326" s="240" t="s">
        <v>82</v>
      </c>
      <c r="AV326" s="13" t="s">
        <v>169</v>
      </c>
      <c r="AW326" s="13" t="s">
        <v>36</v>
      </c>
      <c r="AX326" s="13" t="s">
        <v>80</v>
      </c>
      <c r="AY326" s="240" t="s">
        <v>162</v>
      </c>
    </row>
    <row r="327" spans="2:65" s="1" customFormat="1" ht="28.9" customHeight="1">
      <c r="B327" s="40"/>
      <c r="C327" s="192" t="s">
        <v>418</v>
      </c>
      <c r="D327" s="192" t="s">
        <v>164</v>
      </c>
      <c r="E327" s="193" t="s">
        <v>419</v>
      </c>
      <c r="F327" s="194" t="s">
        <v>420</v>
      </c>
      <c r="G327" s="195" t="s">
        <v>167</v>
      </c>
      <c r="H327" s="196">
        <v>3</v>
      </c>
      <c r="I327" s="197"/>
      <c r="J327" s="198">
        <f>ROUND(I327*H327,2)</f>
        <v>0</v>
      </c>
      <c r="K327" s="194" t="s">
        <v>168</v>
      </c>
      <c r="L327" s="60"/>
      <c r="M327" s="199" t="s">
        <v>21</v>
      </c>
      <c r="N327" s="200" t="s">
        <v>43</v>
      </c>
      <c r="O327" s="41"/>
      <c r="P327" s="201">
        <f>O327*H327</f>
        <v>0</v>
      </c>
      <c r="Q327" s="201">
        <v>2.45329</v>
      </c>
      <c r="R327" s="201">
        <f>Q327*H327</f>
        <v>7.3598699999999999</v>
      </c>
      <c r="S327" s="201">
        <v>0</v>
      </c>
      <c r="T327" s="202">
        <f>S327*H327</f>
        <v>0</v>
      </c>
      <c r="AR327" s="23" t="s">
        <v>169</v>
      </c>
      <c r="AT327" s="23" t="s">
        <v>164</v>
      </c>
      <c r="AU327" s="23" t="s">
        <v>82</v>
      </c>
      <c r="AY327" s="23" t="s">
        <v>162</v>
      </c>
      <c r="BE327" s="203">
        <f>IF(N327="základní",J327,0)</f>
        <v>0</v>
      </c>
      <c r="BF327" s="203">
        <f>IF(N327="snížená",J327,0)</f>
        <v>0</v>
      </c>
      <c r="BG327" s="203">
        <f>IF(N327="zákl. přenesená",J327,0)</f>
        <v>0</v>
      </c>
      <c r="BH327" s="203">
        <f>IF(N327="sníž. přenesená",J327,0)</f>
        <v>0</v>
      </c>
      <c r="BI327" s="203">
        <f>IF(N327="nulová",J327,0)</f>
        <v>0</v>
      </c>
      <c r="BJ327" s="23" t="s">
        <v>80</v>
      </c>
      <c r="BK327" s="203">
        <f>ROUND(I327*H327,2)</f>
        <v>0</v>
      </c>
      <c r="BL327" s="23" t="s">
        <v>169</v>
      </c>
      <c r="BM327" s="23" t="s">
        <v>952</v>
      </c>
    </row>
    <row r="328" spans="2:65" s="1" customFormat="1" ht="94.5">
      <c r="B328" s="40"/>
      <c r="C328" s="62"/>
      <c r="D328" s="204" t="s">
        <v>171</v>
      </c>
      <c r="E328" s="62"/>
      <c r="F328" s="205" t="s">
        <v>422</v>
      </c>
      <c r="G328" s="62"/>
      <c r="H328" s="62"/>
      <c r="I328" s="162"/>
      <c r="J328" s="62"/>
      <c r="K328" s="62"/>
      <c r="L328" s="60"/>
      <c r="M328" s="206"/>
      <c r="N328" s="41"/>
      <c r="O328" s="41"/>
      <c r="P328" s="41"/>
      <c r="Q328" s="41"/>
      <c r="R328" s="41"/>
      <c r="S328" s="41"/>
      <c r="T328" s="77"/>
      <c r="AT328" s="23" t="s">
        <v>171</v>
      </c>
      <c r="AU328" s="23" t="s">
        <v>82</v>
      </c>
    </row>
    <row r="329" spans="2:65" s="11" customFormat="1">
      <c r="B329" s="207"/>
      <c r="C329" s="208"/>
      <c r="D329" s="204" t="s">
        <v>173</v>
      </c>
      <c r="E329" s="209" t="s">
        <v>21</v>
      </c>
      <c r="F329" s="210" t="s">
        <v>891</v>
      </c>
      <c r="G329" s="208"/>
      <c r="H329" s="211" t="s">
        <v>21</v>
      </c>
      <c r="I329" s="212"/>
      <c r="J329" s="208"/>
      <c r="K329" s="208"/>
      <c r="L329" s="213"/>
      <c r="M329" s="214"/>
      <c r="N329" s="215"/>
      <c r="O329" s="215"/>
      <c r="P329" s="215"/>
      <c r="Q329" s="215"/>
      <c r="R329" s="215"/>
      <c r="S329" s="215"/>
      <c r="T329" s="216"/>
      <c r="AT329" s="217" t="s">
        <v>173</v>
      </c>
      <c r="AU329" s="217" t="s">
        <v>82</v>
      </c>
      <c r="AV329" s="11" t="s">
        <v>80</v>
      </c>
      <c r="AW329" s="11" t="s">
        <v>36</v>
      </c>
      <c r="AX329" s="11" t="s">
        <v>72</v>
      </c>
      <c r="AY329" s="217" t="s">
        <v>162</v>
      </c>
    </row>
    <row r="330" spans="2:65" s="11" customFormat="1">
      <c r="B330" s="207"/>
      <c r="C330" s="208"/>
      <c r="D330" s="204" t="s">
        <v>173</v>
      </c>
      <c r="E330" s="209" t="s">
        <v>21</v>
      </c>
      <c r="F330" s="210" t="s">
        <v>423</v>
      </c>
      <c r="G330" s="208"/>
      <c r="H330" s="211" t="s">
        <v>21</v>
      </c>
      <c r="I330" s="212"/>
      <c r="J330" s="208"/>
      <c r="K330" s="208"/>
      <c r="L330" s="213"/>
      <c r="M330" s="214"/>
      <c r="N330" s="215"/>
      <c r="O330" s="215"/>
      <c r="P330" s="215"/>
      <c r="Q330" s="215"/>
      <c r="R330" s="215"/>
      <c r="S330" s="215"/>
      <c r="T330" s="216"/>
      <c r="AT330" s="217" t="s">
        <v>173</v>
      </c>
      <c r="AU330" s="217" t="s">
        <v>82</v>
      </c>
      <c r="AV330" s="11" t="s">
        <v>80</v>
      </c>
      <c r="AW330" s="11" t="s">
        <v>36</v>
      </c>
      <c r="AX330" s="11" t="s">
        <v>72</v>
      </c>
      <c r="AY330" s="217" t="s">
        <v>162</v>
      </c>
    </row>
    <row r="331" spans="2:65" s="12" customFormat="1">
      <c r="B331" s="218"/>
      <c r="C331" s="219"/>
      <c r="D331" s="204" t="s">
        <v>173</v>
      </c>
      <c r="E331" s="220" t="s">
        <v>21</v>
      </c>
      <c r="F331" s="221" t="s">
        <v>183</v>
      </c>
      <c r="G331" s="219"/>
      <c r="H331" s="222">
        <v>3</v>
      </c>
      <c r="I331" s="223"/>
      <c r="J331" s="219"/>
      <c r="K331" s="219"/>
      <c r="L331" s="224"/>
      <c r="M331" s="225"/>
      <c r="N331" s="226"/>
      <c r="O331" s="226"/>
      <c r="P331" s="226"/>
      <c r="Q331" s="226"/>
      <c r="R331" s="226"/>
      <c r="S331" s="226"/>
      <c r="T331" s="227"/>
      <c r="AT331" s="228" t="s">
        <v>173</v>
      </c>
      <c r="AU331" s="228" t="s">
        <v>82</v>
      </c>
      <c r="AV331" s="12" t="s">
        <v>82</v>
      </c>
      <c r="AW331" s="12" t="s">
        <v>36</v>
      </c>
      <c r="AX331" s="12" t="s">
        <v>72</v>
      </c>
      <c r="AY331" s="228" t="s">
        <v>162</v>
      </c>
    </row>
    <row r="332" spans="2:65" s="13" customFormat="1">
      <c r="B332" s="229"/>
      <c r="C332" s="230"/>
      <c r="D332" s="231" t="s">
        <v>173</v>
      </c>
      <c r="E332" s="232" t="s">
        <v>21</v>
      </c>
      <c r="F332" s="233" t="s">
        <v>177</v>
      </c>
      <c r="G332" s="230"/>
      <c r="H332" s="234">
        <v>3</v>
      </c>
      <c r="I332" s="235"/>
      <c r="J332" s="230"/>
      <c r="K332" s="230"/>
      <c r="L332" s="236"/>
      <c r="M332" s="237"/>
      <c r="N332" s="238"/>
      <c r="O332" s="238"/>
      <c r="P332" s="238"/>
      <c r="Q332" s="238"/>
      <c r="R332" s="238"/>
      <c r="S332" s="238"/>
      <c r="T332" s="239"/>
      <c r="AT332" s="240" t="s">
        <v>173</v>
      </c>
      <c r="AU332" s="240" t="s">
        <v>82</v>
      </c>
      <c r="AV332" s="13" t="s">
        <v>169</v>
      </c>
      <c r="AW332" s="13" t="s">
        <v>36</v>
      </c>
      <c r="AX332" s="13" t="s">
        <v>80</v>
      </c>
      <c r="AY332" s="240" t="s">
        <v>162</v>
      </c>
    </row>
    <row r="333" spans="2:65" s="1" customFormat="1" ht="40.15" customHeight="1">
      <c r="B333" s="40"/>
      <c r="C333" s="192" t="s">
        <v>424</v>
      </c>
      <c r="D333" s="192" t="s">
        <v>164</v>
      </c>
      <c r="E333" s="193" t="s">
        <v>425</v>
      </c>
      <c r="F333" s="194" t="s">
        <v>426</v>
      </c>
      <c r="G333" s="195" t="s">
        <v>403</v>
      </c>
      <c r="H333" s="196">
        <v>67</v>
      </c>
      <c r="I333" s="197"/>
      <c r="J333" s="198">
        <f>ROUND(I333*H333,2)</f>
        <v>0</v>
      </c>
      <c r="K333" s="194" t="s">
        <v>168</v>
      </c>
      <c r="L333" s="60"/>
      <c r="M333" s="199" t="s">
        <v>21</v>
      </c>
      <c r="N333" s="200" t="s">
        <v>43</v>
      </c>
      <c r="O333" s="41"/>
      <c r="P333" s="201">
        <f>O333*H333</f>
        <v>0</v>
      </c>
      <c r="Q333" s="201">
        <v>5.1200000000000004E-3</v>
      </c>
      <c r="R333" s="201">
        <f>Q333*H333</f>
        <v>0.34304000000000001</v>
      </c>
      <c r="S333" s="201">
        <v>0</v>
      </c>
      <c r="T333" s="202">
        <f>S333*H333</f>
        <v>0</v>
      </c>
      <c r="AR333" s="23" t="s">
        <v>169</v>
      </c>
      <c r="AT333" s="23" t="s">
        <v>164</v>
      </c>
      <c r="AU333" s="23" t="s">
        <v>82</v>
      </c>
      <c r="AY333" s="23" t="s">
        <v>162</v>
      </c>
      <c r="BE333" s="203">
        <f>IF(N333="základní",J333,0)</f>
        <v>0</v>
      </c>
      <c r="BF333" s="203">
        <f>IF(N333="snížená",J333,0)</f>
        <v>0</v>
      </c>
      <c r="BG333" s="203">
        <f>IF(N333="zákl. přenesená",J333,0)</f>
        <v>0</v>
      </c>
      <c r="BH333" s="203">
        <f>IF(N333="sníž. přenesená",J333,0)</f>
        <v>0</v>
      </c>
      <c r="BI333" s="203">
        <f>IF(N333="nulová",J333,0)</f>
        <v>0</v>
      </c>
      <c r="BJ333" s="23" t="s">
        <v>80</v>
      </c>
      <c r="BK333" s="203">
        <f>ROUND(I333*H333,2)</f>
        <v>0</v>
      </c>
      <c r="BL333" s="23" t="s">
        <v>169</v>
      </c>
      <c r="BM333" s="23" t="s">
        <v>953</v>
      </c>
    </row>
    <row r="334" spans="2:65" s="1" customFormat="1" ht="121.5">
      <c r="B334" s="40"/>
      <c r="C334" s="62"/>
      <c r="D334" s="204" t="s">
        <v>171</v>
      </c>
      <c r="E334" s="62"/>
      <c r="F334" s="205" t="s">
        <v>428</v>
      </c>
      <c r="G334" s="62"/>
      <c r="H334" s="62"/>
      <c r="I334" s="162"/>
      <c r="J334" s="62"/>
      <c r="K334" s="62"/>
      <c r="L334" s="60"/>
      <c r="M334" s="206"/>
      <c r="N334" s="41"/>
      <c r="O334" s="41"/>
      <c r="P334" s="41"/>
      <c r="Q334" s="41"/>
      <c r="R334" s="41"/>
      <c r="S334" s="41"/>
      <c r="T334" s="77"/>
      <c r="AT334" s="23" t="s">
        <v>171</v>
      </c>
      <c r="AU334" s="23" t="s">
        <v>82</v>
      </c>
    </row>
    <row r="335" spans="2:65" s="11" customFormat="1">
      <c r="B335" s="207"/>
      <c r="C335" s="208"/>
      <c r="D335" s="204" t="s">
        <v>173</v>
      </c>
      <c r="E335" s="209" t="s">
        <v>21</v>
      </c>
      <c r="F335" s="210" t="s">
        <v>891</v>
      </c>
      <c r="G335" s="208"/>
      <c r="H335" s="211" t="s">
        <v>21</v>
      </c>
      <c r="I335" s="212"/>
      <c r="J335" s="208"/>
      <c r="K335" s="208"/>
      <c r="L335" s="213"/>
      <c r="M335" s="214"/>
      <c r="N335" s="215"/>
      <c r="O335" s="215"/>
      <c r="P335" s="215"/>
      <c r="Q335" s="215"/>
      <c r="R335" s="215"/>
      <c r="S335" s="215"/>
      <c r="T335" s="216"/>
      <c r="AT335" s="217" t="s">
        <v>173</v>
      </c>
      <c r="AU335" s="217" t="s">
        <v>82</v>
      </c>
      <c r="AV335" s="11" t="s">
        <v>80</v>
      </c>
      <c r="AW335" s="11" t="s">
        <v>36</v>
      </c>
      <c r="AX335" s="11" t="s">
        <v>72</v>
      </c>
      <c r="AY335" s="217" t="s">
        <v>162</v>
      </c>
    </row>
    <row r="336" spans="2:65" s="11" customFormat="1">
      <c r="B336" s="207"/>
      <c r="C336" s="208"/>
      <c r="D336" s="204" t="s">
        <v>173</v>
      </c>
      <c r="E336" s="209" t="s">
        <v>21</v>
      </c>
      <c r="F336" s="210" t="s">
        <v>429</v>
      </c>
      <c r="G336" s="208"/>
      <c r="H336" s="211" t="s">
        <v>21</v>
      </c>
      <c r="I336" s="212"/>
      <c r="J336" s="208"/>
      <c r="K336" s="208"/>
      <c r="L336" s="213"/>
      <c r="M336" s="214"/>
      <c r="N336" s="215"/>
      <c r="O336" s="215"/>
      <c r="P336" s="215"/>
      <c r="Q336" s="215"/>
      <c r="R336" s="215"/>
      <c r="S336" s="215"/>
      <c r="T336" s="216"/>
      <c r="AT336" s="217" t="s">
        <v>173</v>
      </c>
      <c r="AU336" s="217" t="s">
        <v>82</v>
      </c>
      <c r="AV336" s="11" t="s">
        <v>80</v>
      </c>
      <c r="AW336" s="11" t="s">
        <v>36</v>
      </c>
      <c r="AX336" s="11" t="s">
        <v>72</v>
      </c>
      <c r="AY336" s="217" t="s">
        <v>162</v>
      </c>
    </row>
    <row r="337" spans="2:65" s="12" customFormat="1">
      <c r="B337" s="218"/>
      <c r="C337" s="219"/>
      <c r="D337" s="204" t="s">
        <v>173</v>
      </c>
      <c r="E337" s="220" t="s">
        <v>21</v>
      </c>
      <c r="F337" s="221" t="s">
        <v>458</v>
      </c>
      <c r="G337" s="219"/>
      <c r="H337" s="222">
        <v>67</v>
      </c>
      <c r="I337" s="223"/>
      <c r="J337" s="219"/>
      <c r="K337" s="219"/>
      <c r="L337" s="224"/>
      <c r="M337" s="225"/>
      <c r="N337" s="226"/>
      <c r="O337" s="226"/>
      <c r="P337" s="226"/>
      <c r="Q337" s="226"/>
      <c r="R337" s="226"/>
      <c r="S337" s="226"/>
      <c r="T337" s="227"/>
      <c r="AT337" s="228" t="s">
        <v>173</v>
      </c>
      <c r="AU337" s="228" t="s">
        <v>82</v>
      </c>
      <c r="AV337" s="12" t="s">
        <v>82</v>
      </c>
      <c r="AW337" s="12" t="s">
        <v>36</v>
      </c>
      <c r="AX337" s="12" t="s">
        <v>72</v>
      </c>
      <c r="AY337" s="228" t="s">
        <v>162</v>
      </c>
    </row>
    <row r="338" spans="2:65" s="13" customFormat="1">
      <c r="B338" s="229"/>
      <c r="C338" s="230"/>
      <c r="D338" s="204" t="s">
        <v>173</v>
      </c>
      <c r="E338" s="252" t="s">
        <v>21</v>
      </c>
      <c r="F338" s="253" t="s">
        <v>177</v>
      </c>
      <c r="G338" s="230"/>
      <c r="H338" s="254">
        <v>67</v>
      </c>
      <c r="I338" s="235"/>
      <c r="J338" s="230"/>
      <c r="K338" s="230"/>
      <c r="L338" s="236"/>
      <c r="M338" s="237"/>
      <c r="N338" s="238"/>
      <c r="O338" s="238"/>
      <c r="P338" s="238"/>
      <c r="Q338" s="238"/>
      <c r="R338" s="238"/>
      <c r="S338" s="238"/>
      <c r="T338" s="239"/>
      <c r="AT338" s="240" t="s">
        <v>173</v>
      </c>
      <c r="AU338" s="240" t="s">
        <v>82</v>
      </c>
      <c r="AV338" s="13" t="s">
        <v>169</v>
      </c>
      <c r="AW338" s="13" t="s">
        <v>36</v>
      </c>
      <c r="AX338" s="13" t="s">
        <v>80</v>
      </c>
      <c r="AY338" s="240" t="s">
        <v>162</v>
      </c>
    </row>
    <row r="339" spans="2:65" s="10" customFormat="1" ht="29.85" customHeight="1">
      <c r="B339" s="175"/>
      <c r="C339" s="176"/>
      <c r="D339" s="189" t="s">
        <v>71</v>
      </c>
      <c r="E339" s="190" t="s">
        <v>183</v>
      </c>
      <c r="F339" s="190" t="s">
        <v>431</v>
      </c>
      <c r="G339" s="176"/>
      <c r="H339" s="176"/>
      <c r="I339" s="179"/>
      <c r="J339" s="191">
        <f>BK339</f>
        <v>0</v>
      </c>
      <c r="K339" s="176"/>
      <c r="L339" s="181"/>
      <c r="M339" s="182"/>
      <c r="N339" s="183"/>
      <c r="O339" s="183"/>
      <c r="P339" s="184">
        <f>SUM(P340:P390)</f>
        <v>0</v>
      </c>
      <c r="Q339" s="183"/>
      <c r="R339" s="184">
        <f>SUM(R340:R390)</f>
        <v>47.894611080000004</v>
      </c>
      <c r="S339" s="183"/>
      <c r="T339" s="185">
        <f>SUM(T340:T390)</f>
        <v>0</v>
      </c>
      <c r="AR339" s="186" t="s">
        <v>80</v>
      </c>
      <c r="AT339" s="187" t="s">
        <v>71</v>
      </c>
      <c r="AU339" s="187" t="s">
        <v>80</v>
      </c>
      <c r="AY339" s="186" t="s">
        <v>162</v>
      </c>
      <c r="BK339" s="188">
        <f>SUM(BK340:BK390)</f>
        <v>0</v>
      </c>
    </row>
    <row r="340" spans="2:65" s="1" customFormat="1" ht="40.15" customHeight="1">
      <c r="B340" s="40"/>
      <c r="C340" s="192" t="s">
        <v>432</v>
      </c>
      <c r="D340" s="192" t="s">
        <v>164</v>
      </c>
      <c r="E340" s="193" t="s">
        <v>433</v>
      </c>
      <c r="F340" s="194" t="s">
        <v>434</v>
      </c>
      <c r="G340" s="195" t="s">
        <v>260</v>
      </c>
      <c r="H340" s="196">
        <v>101</v>
      </c>
      <c r="I340" s="197"/>
      <c r="J340" s="198">
        <f>ROUND(I340*H340,2)</f>
        <v>0</v>
      </c>
      <c r="K340" s="194" t="s">
        <v>168</v>
      </c>
      <c r="L340" s="60"/>
      <c r="M340" s="199" t="s">
        <v>21</v>
      </c>
      <c r="N340" s="200" t="s">
        <v>43</v>
      </c>
      <c r="O340" s="41"/>
      <c r="P340" s="201">
        <f>O340*H340</f>
        <v>0</v>
      </c>
      <c r="Q340" s="201">
        <v>0.03</v>
      </c>
      <c r="R340" s="201">
        <f>Q340*H340</f>
        <v>3.03</v>
      </c>
      <c r="S340" s="201">
        <v>0</v>
      </c>
      <c r="T340" s="202">
        <f>S340*H340</f>
        <v>0</v>
      </c>
      <c r="AR340" s="23" t="s">
        <v>169</v>
      </c>
      <c r="AT340" s="23" t="s">
        <v>164</v>
      </c>
      <c r="AU340" s="23" t="s">
        <v>82</v>
      </c>
      <c r="AY340" s="23" t="s">
        <v>162</v>
      </c>
      <c r="BE340" s="203">
        <f>IF(N340="základní",J340,0)</f>
        <v>0</v>
      </c>
      <c r="BF340" s="203">
        <f>IF(N340="snížená",J340,0)</f>
        <v>0</v>
      </c>
      <c r="BG340" s="203">
        <f>IF(N340="zákl. přenesená",J340,0)</f>
        <v>0</v>
      </c>
      <c r="BH340" s="203">
        <f>IF(N340="sníž. přenesená",J340,0)</f>
        <v>0</v>
      </c>
      <c r="BI340" s="203">
        <f>IF(N340="nulová",J340,0)</f>
        <v>0</v>
      </c>
      <c r="BJ340" s="23" t="s">
        <v>80</v>
      </c>
      <c r="BK340" s="203">
        <f>ROUND(I340*H340,2)</f>
        <v>0</v>
      </c>
      <c r="BL340" s="23" t="s">
        <v>169</v>
      </c>
      <c r="BM340" s="23" t="s">
        <v>954</v>
      </c>
    </row>
    <row r="341" spans="2:65" s="1" customFormat="1" ht="148.5">
      <c r="B341" s="40"/>
      <c r="C341" s="62"/>
      <c r="D341" s="204" t="s">
        <v>171</v>
      </c>
      <c r="E341" s="62"/>
      <c r="F341" s="205" t="s">
        <v>436</v>
      </c>
      <c r="G341" s="62"/>
      <c r="H341" s="62"/>
      <c r="I341" s="162"/>
      <c r="J341" s="62"/>
      <c r="K341" s="62"/>
      <c r="L341" s="60"/>
      <c r="M341" s="206"/>
      <c r="N341" s="41"/>
      <c r="O341" s="41"/>
      <c r="P341" s="41"/>
      <c r="Q341" s="41"/>
      <c r="R341" s="41"/>
      <c r="S341" s="41"/>
      <c r="T341" s="77"/>
      <c r="AT341" s="23" t="s">
        <v>171</v>
      </c>
      <c r="AU341" s="23" t="s">
        <v>82</v>
      </c>
    </row>
    <row r="342" spans="2:65" s="11" customFormat="1">
      <c r="B342" s="207"/>
      <c r="C342" s="208"/>
      <c r="D342" s="204" t="s">
        <v>173</v>
      </c>
      <c r="E342" s="209" t="s">
        <v>21</v>
      </c>
      <c r="F342" s="210" t="s">
        <v>891</v>
      </c>
      <c r="G342" s="208"/>
      <c r="H342" s="211" t="s">
        <v>21</v>
      </c>
      <c r="I342" s="212"/>
      <c r="J342" s="208"/>
      <c r="K342" s="208"/>
      <c r="L342" s="213"/>
      <c r="M342" s="214"/>
      <c r="N342" s="215"/>
      <c r="O342" s="215"/>
      <c r="P342" s="215"/>
      <c r="Q342" s="215"/>
      <c r="R342" s="215"/>
      <c r="S342" s="215"/>
      <c r="T342" s="216"/>
      <c r="AT342" s="217" t="s">
        <v>173</v>
      </c>
      <c r="AU342" s="217" t="s">
        <v>82</v>
      </c>
      <c r="AV342" s="11" t="s">
        <v>80</v>
      </c>
      <c r="AW342" s="11" t="s">
        <v>36</v>
      </c>
      <c r="AX342" s="11" t="s">
        <v>72</v>
      </c>
      <c r="AY342" s="217" t="s">
        <v>162</v>
      </c>
    </row>
    <row r="343" spans="2:65" s="11" customFormat="1">
      <c r="B343" s="207"/>
      <c r="C343" s="208"/>
      <c r="D343" s="204" t="s">
        <v>173</v>
      </c>
      <c r="E343" s="209" t="s">
        <v>21</v>
      </c>
      <c r="F343" s="210" t="s">
        <v>437</v>
      </c>
      <c r="G343" s="208"/>
      <c r="H343" s="211" t="s">
        <v>21</v>
      </c>
      <c r="I343" s="212"/>
      <c r="J343" s="208"/>
      <c r="K343" s="208"/>
      <c r="L343" s="213"/>
      <c r="M343" s="214"/>
      <c r="N343" s="215"/>
      <c r="O343" s="215"/>
      <c r="P343" s="215"/>
      <c r="Q343" s="215"/>
      <c r="R343" s="215"/>
      <c r="S343" s="215"/>
      <c r="T343" s="216"/>
      <c r="AT343" s="217" t="s">
        <v>173</v>
      </c>
      <c r="AU343" s="217" t="s">
        <v>82</v>
      </c>
      <c r="AV343" s="11" t="s">
        <v>80</v>
      </c>
      <c r="AW343" s="11" t="s">
        <v>36</v>
      </c>
      <c r="AX343" s="11" t="s">
        <v>72</v>
      </c>
      <c r="AY343" s="217" t="s">
        <v>162</v>
      </c>
    </row>
    <row r="344" spans="2:65" s="12" customFormat="1">
      <c r="B344" s="218"/>
      <c r="C344" s="219"/>
      <c r="D344" s="204" t="s">
        <v>173</v>
      </c>
      <c r="E344" s="220" t="s">
        <v>21</v>
      </c>
      <c r="F344" s="221" t="s">
        <v>955</v>
      </c>
      <c r="G344" s="219"/>
      <c r="H344" s="222">
        <v>101</v>
      </c>
      <c r="I344" s="223"/>
      <c r="J344" s="219"/>
      <c r="K344" s="219"/>
      <c r="L344" s="224"/>
      <c r="M344" s="225"/>
      <c r="N344" s="226"/>
      <c r="O344" s="226"/>
      <c r="P344" s="226"/>
      <c r="Q344" s="226"/>
      <c r="R344" s="226"/>
      <c r="S344" s="226"/>
      <c r="T344" s="227"/>
      <c r="AT344" s="228" t="s">
        <v>173</v>
      </c>
      <c r="AU344" s="228" t="s">
        <v>82</v>
      </c>
      <c r="AV344" s="12" t="s">
        <v>82</v>
      </c>
      <c r="AW344" s="12" t="s">
        <v>36</v>
      </c>
      <c r="AX344" s="12" t="s">
        <v>72</v>
      </c>
      <c r="AY344" s="228" t="s">
        <v>162</v>
      </c>
    </row>
    <row r="345" spans="2:65" s="13" customFormat="1">
      <c r="B345" s="229"/>
      <c r="C345" s="230"/>
      <c r="D345" s="231" t="s">
        <v>173</v>
      </c>
      <c r="E345" s="232" t="s">
        <v>21</v>
      </c>
      <c r="F345" s="233" t="s">
        <v>177</v>
      </c>
      <c r="G345" s="230"/>
      <c r="H345" s="234">
        <v>101</v>
      </c>
      <c r="I345" s="235"/>
      <c r="J345" s="230"/>
      <c r="K345" s="230"/>
      <c r="L345" s="236"/>
      <c r="M345" s="237"/>
      <c r="N345" s="238"/>
      <c r="O345" s="238"/>
      <c r="P345" s="238"/>
      <c r="Q345" s="238"/>
      <c r="R345" s="238"/>
      <c r="S345" s="238"/>
      <c r="T345" s="239"/>
      <c r="AT345" s="240" t="s">
        <v>173</v>
      </c>
      <c r="AU345" s="240" t="s">
        <v>82</v>
      </c>
      <c r="AV345" s="13" t="s">
        <v>169</v>
      </c>
      <c r="AW345" s="13" t="s">
        <v>36</v>
      </c>
      <c r="AX345" s="13" t="s">
        <v>80</v>
      </c>
      <c r="AY345" s="240" t="s">
        <v>162</v>
      </c>
    </row>
    <row r="346" spans="2:65" s="1" customFormat="1" ht="74.45" customHeight="1">
      <c r="B346" s="40"/>
      <c r="C346" s="192" t="s">
        <v>439</v>
      </c>
      <c r="D346" s="192" t="s">
        <v>164</v>
      </c>
      <c r="E346" s="193" t="s">
        <v>440</v>
      </c>
      <c r="F346" s="194" t="s">
        <v>441</v>
      </c>
      <c r="G346" s="195" t="s">
        <v>167</v>
      </c>
      <c r="H346" s="196">
        <v>1.2</v>
      </c>
      <c r="I346" s="197"/>
      <c r="J346" s="198">
        <f>ROUND(I346*H346,2)</f>
        <v>0</v>
      </c>
      <c r="K346" s="194" t="s">
        <v>168</v>
      </c>
      <c r="L346" s="60"/>
      <c r="M346" s="199" t="s">
        <v>21</v>
      </c>
      <c r="N346" s="200" t="s">
        <v>43</v>
      </c>
      <c r="O346" s="41"/>
      <c r="P346" s="201">
        <f>O346*H346</f>
        <v>0</v>
      </c>
      <c r="Q346" s="201">
        <v>3.0999400000000001</v>
      </c>
      <c r="R346" s="201">
        <f>Q346*H346</f>
        <v>3.7199279999999999</v>
      </c>
      <c r="S346" s="201">
        <v>0</v>
      </c>
      <c r="T346" s="202">
        <f>S346*H346</f>
        <v>0</v>
      </c>
      <c r="AR346" s="23" t="s">
        <v>169</v>
      </c>
      <c r="AT346" s="23" t="s">
        <v>164</v>
      </c>
      <c r="AU346" s="23" t="s">
        <v>82</v>
      </c>
      <c r="AY346" s="23" t="s">
        <v>162</v>
      </c>
      <c r="BE346" s="203">
        <f>IF(N346="základní",J346,0)</f>
        <v>0</v>
      </c>
      <c r="BF346" s="203">
        <f>IF(N346="snížená",J346,0)</f>
        <v>0</v>
      </c>
      <c r="BG346" s="203">
        <f>IF(N346="zákl. přenesená",J346,0)</f>
        <v>0</v>
      </c>
      <c r="BH346" s="203">
        <f>IF(N346="sníž. přenesená",J346,0)</f>
        <v>0</v>
      </c>
      <c r="BI346" s="203">
        <f>IF(N346="nulová",J346,0)</f>
        <v>0</v>
      </c>
      <c r="BJ346" s="23" t="s">
        <v>80</v>
      </c>
      <c r="BK346" s="203">
        <f>ROUND(I346*H346,2)</f>
        <v>0</v>
      </c>
      <c r="BL346" s="23" t="s">
        <v>169</v>
      </c>
      <c r="BM346" s="23" t="s">
        <v>956</v>
      </c>
    </row>
    <row r="347" spans="2:65" s="1" customFormat="1" ht="94.5">
      <c r="B347" s="40"/>
      <c r="C347" s="62"/>
      <c r="D347" s="204" t="s">
        <v>171</v>
      </c>
      <c r="E347" s="62"/>
      <c r="F347" s="205" t="s">
        <v>443</v>
      </c>
      <c r="G347" s="62"/>
      <c r="H347" s="62"/>
      <c r="I347" s="162"/>
      <c r="J347" s="62"/>
      <c r="K347" s="62"/>
      <c r="L347" s="60"/>
      <c r="M347" s="206"/>
      <c r="N347" s="41"/>
      <c r="O347" s="41"/>
      <c r="P347" s="41"/>
      <c r="Q347" s="41"/>
      <c r="R347" s="41"/>
      <c r="S347" s="41"/>
      <c r="T347" s="77"/>
      <c r="AT347" s="23" t="s">
        <v>171</v>
      </c>
      <c r="AU347" s="23" t="s">
        <v>82</v>
      </c>
    </row>
    <row r="348" spans="2:65" s="11" customFormat="1">
      <c r="B348" s="207"/>
      <c r="C348" s="208"/>
      <c r="D348" s="204" t="s">
        <v>173</v>
      </c>
      <c r="E348" s="209" t="s">
        <v>21</v>
      </c>
      <c r="F348" s="210" t="s">
        <v>891</v>
      </c>
      <c r="G348" s="208"/>
      <c r="H348" s="211" t="s">
        <v>21</v>
      </c>
      <c r="I348" s="212"/>
      <c r="J348" s="208"/>
      <c r="K348" s="208"/>
      <c r="L348" s="213"/>
      <c r="M348" s="214"/>
      <c r="N348" s="215"/>
      <c r="O348" s="215"/>
      <c r="P348" s="215"/>
      <c r="Q348" s="215"/>
      <c r="R348" s="215"/>
      <c r="S348" s="215"/>
      <c r="T348" s="216"/>
      <c r="AT348" s="217" t="s">
        <v>173</v>
      </c>
      <c r="AU348" s="217" t="s">
        <v>82</v>
      </c>
      <c r="AV348" s="11" t="s">
        <v>80</v>
      </c>
      <c r="AW348" s="11" t="s">
        <v>36</v>
      </c>
      <c r="AX348" s="11" t="s">
        <v>72</v>
      </c>
      <c r="AY348" s="217" t="s">
        <v>162</v>
      </c>
    </row>
    <row r="349" spans="2:65" s="12" customFormat="1">
      <c r="B349" s="218"/>
      <c r="C349" s="219"/>
      <c r="D349" s="204" t="s">
        <v>173</v>
      </c>
      <c r="E349" s="220" t="s">
        <v>21</v>
      </c>
      <c r="F349" s="221" t="s">
        <v>720</v>
      </c>
      <c r="G349" s="219"/>
      <c r="H349" s="222">
        <v>1.2</v>
      </c>
      <c r="I349" s="223"/>
      <c r="J349" s="219"/>
      <c r="K349" s="219"/>
      <c r="L349" s="224"/>
      <c r="M349" s="225"/>
      <c r="N349" s="226"/>
      <c r="O349" s="226"/>
      <c r="P349" s="226"/>
      <c r="Q349" s="226"/>
      <c r="R349" s="226"/>
      <c r="S349" s="226"/>
      <c r="T349" s="227"/>
      <c r="AT349" s="228" t="s">
        <v>173</v>
      </c>
      <c r="AU349" s="228" t="s">
        <v>82</v>
      </c>
      <c r="AV349" s="12" t="s">
        <v>82</v>
      </c>
      <c r="AW349" s="12" t="s">
        <v>36</v>
      </c>
      <c r="AX349" s="12" t="s">
        <v>72</v>
      </c>
      <c r="AY349" s="228" t="s">
        <v>162</v>
      </c>
    </row>
    <row r="350" spans="2:65" s="13" customFormat="1">
      <c r="B350" s="229"/>
      <c r="C350" s="230"/>
      <c r="D350" s="231" t="s">
        <v>173</v>
      </c>
      <c r="E350" s="232" t="s">
        <v>21</v>
      </c>
      <c r="F350" s="233" t="s">
        <v>177</v>
      </c>
      <c r="G350" s="230"/>
      <c r="H350" s="234">
        <v>1.2</v>
      </c>
      <c r="I350" s="235"/>
      <c r="J350" s="230"/>
      <c r="K350" s="230"/>
      <c r="L350" s="236"/>
      <c r="M350" s="237"/>
      <c r="N350" s="238"/>
      <c r="O350" s="238"/>
      <c r="P350" s="238"/>
      <c r="Q350" s="238"/>
      <c r="R350" s="238"/>
      <c r="S350" s="238"/>
      <c r="T350" s="239"/>
      <c r="AT350" s="240" t="s">
        <v>173</v>
      </c>
      <c r="AU350" s="240" t="s">
        <v>82</v>
      </c>
      <c r="AV350" s="13" t="s">
        <v>169</v>
      </c>
      <c r="AW350" s="13" t="s">
        <v>36</v>
      </c>
      <c r="AX350" s="13" t="s">
        <v>80</v>
      </c>
      <c r="AY350" s="240" t="s">
        <v>162</v>
      </c>
    </row>
    <row r="351" spans="2:65" s="1" customFormat="1" ht="63" customHeight="1">
      <c r="B351" s="40"/>
      <c r="C351" s="192" t="s">
        <v>445</v>
      </c>
      <c r="D351" s="192" t="s">
        <v>164</v>
      </c>
      <c r="E351" s="193" t="s">
        <v>446</v>
      </c>
      <c r="F351" s="194" t="s">
        <v>447</v>
      </c>
      <c r="G351" s="195" t="s">
        <v>167</v>
      </c>
      <c r="H351" s="196">
        <v>6.5910000000000002</v>
      </c>
      <c r="I351" s="197"/>
      <c r="J351" s="198">
        <f>ROUND(I351*H351,2)</f>
        <v>0</v>
      </c>
      <c r="K351" s="194" t="s">
        <v>168</v>
      </c>
      <c r="L351" s="60"/>
      <c r="M351" s="199" t="s">
        <v>21</v>
      </c>
      <c r="N351" s="200" t="s">
        <v>43</v>
      </c>
      <c r="O351" s="41"/>
      <c r="P351" s="201">
        <f>O351*H351</f>
        <v>0</v>
      </c>
      <c r="Q351" s="201">
        <v>3.11388</v>
      </c>
      <c r="R351" s="201">
        <f>Q351*H351</f>
        <v>20.523583080000002</v>
      </c>
      <c r="S351" s="201">
        <v>0</v>
      </c>
      <c r="T351" s="202">
        <f>S351*H351</f>
        <v>0</v>
      </c>
      <c r="AR351" s="23" t="s">
        <v>169</v>
      </c>
      <c r="AT351" s="23" t="s">
        <v>164</v>
      </c>
      <c r="AU351" s="23" t="s">
        <v>82</v>
      </c>
      <c r="AY351" s="23" t="s">
        <v>162</v>
      </c>
      <c r="BE351" s="203">
        <f>IF(N351="základní",J351,0)</f>
        <v>0</v>
      </c>
      <c r="BF351" s="203">
        <f>IF(N351="snížená",J351,0)</f>
        <v>0</v>
      </c>
      <c r="BG351" s="203">
        <f>IF(N351="zákl. přenesená",J351,0)</f>
        <v>0</v>
      </c>
      <c r="BH351" s="203">
        <f>IF(N351="sníž. přenesená",J351,0)</f>
        <v>0</v>
      </c>
      <c r="BI351" s="203">
        <f>IF(N351="nulová",J351,0)</f>
        <v>0</v>
      </c>
      <c r="BJ351" s="23" t="s">
        <v>80</v>
      </c>
      <c r="BK351" s="203">
        <f>ROUND(I351*H351,2)</f>
        <v>0</v>
      </c>
      <c r="BL351" s="23" t="s">
        <v>169</v>
      </c>
      <c r="BM351" s="23" t="s">
        <v>957</v>
      </c>
    </row>
    <row r="352" spans="2:65" s="1" customFormat="1" ht="67.5">
      <c r="B352" s="40"/>
      <c r="C352" s="62"/>
      <c r="D352" s="204" t="s">
        <v>171</v>
      </c>
      <c r="E352" s="62"/>
      <c r="F352" s="205" t="s">
        <v>449</v>
      </c>
      <c r="G352" s="62"/>
      <c r="H352" s="62"/>
      <c r="I352" s="162"/>
      <c r="J352" s="62"/>
      <c r="K352" s="62"/>
      <c r="L352" s="60"/>
      <c r="M352" s="206"/>
      <c r="N352" s="41"/>
      <c r="O352" s="41"/>
      <c r="P352" s="41"/>
      <c r="Q352" s="41"/>
      <c r="R352" s="41"/>
      <c r="S352" s="41"/>
      <c r="T352" s="77"/>
      <c r="AT352" s="23" t="s">
        <v>171</v>
      </c>
      <c r="AU352" s="23" t="s">
        <v>82</v>
      </c>
    </row>
    <row r="353" spans="2:65" s="11" customFormat="1">
      <c r="B353" s="207"/>
      <c r="C353" s="208"/>
      <c r="D353" s="204" t="s">
        <v>173</v>
      </c>
      <c r="E353" s="209" t="s">
        <v>21</v>
      </c>
      <c r="F353" s="210" t="s">
        <v>891</v>
      </c>
      <c r="G353" s="208"/>
      <c r="H353" s="211" t="s">
        <v>21</v>
      </c>
      <c r="I353" s="212"/>
      <c r="J353" s="208"/>
      <c r="K353" s="208"/>
      <c r="L353" s="213"/>
      <c r="M353" s="214"/>
      <c r="N353" s="215"/>
      <c r="O353" s="215"/>
      <c r="P353" s="215"/>
      <c r="Q353" s="215"/>
      <c r="R353" s="215"/>
      <c r="S353" s="215"/>
      <c r="T353" s="216"/>
      <c r="AT353" s="217" t="s">
        <v>173</v>
      </c>
      <c r="AU353" s="217" t="s">
        <v>82</v>
      </c>
      <c r="AV353" s="11" t="s">
        <v>80</v>
      </c>
      <c r="AW353" s="11" t="s">
        <v>36</v>
      </c>
      <c r="AX353" s="11" t="s">
        <v>72</v>
      </c>
      <c r="AY353" s="217" t="s">
        <v>162</v>
      </c>
    </row>
    <row r="354" spans="2:65" s="11" customFormat="1">
      <c r="B354" s="207"/>
      <c r="C354" s="208"/>
      <c r="D354" s="204" t="s">
        <v>173</v>
      </c>
      <c r="E354" s="209" t="s">
        <v>21</v>
      </c>
      <c r="F354" s="210" t="s">
        <v>450</v>
      </c>
      <c r="G354" s="208"/>
      <c r="H354" s="211" t="s">
        <v>21</v>
      </c>
      <c r="I354" s="212"/>
      <c r="J354" s="208"/>
      <c r="K354" s="208"/>
      <c r="L354" s="213"/>
      <c r="M354" s="214"/>
      <c r="N354" s="215"/>
      <c r="O354" s="215"/>
      <c r="P354" s="215"/>
      <c r="Q354" s="215"/>
      <c r="R354" s="215"/>
      <c r="S354" s="215"/>
      <c r="T354" s="216"/>
      <c r="AT354" s="217" t="s">
        <v>173</v>
      </c>
      <c r="AU354" s="217" t="s">
        <v>82</v>
      </c>
      <c r="AV354" s="11" t="s">
        <v>80</v>
      </c>
      <c r="AW354" s="11" t="s">
        <v>36</v>
      </c>
      <c r="AX354" s="11" t="s">
        <v>72</v>
      </c>
      <c r="AY354" s="217" t="s">
        <v>162</v>
      </c>
    </row>
    <row r="355" spans="2:65" s="12" customFormat="1">
      <c r="B355" s="218"/>
      <c r="C355" s="219"/>
      <c r="D355" s="204" t="s">
        <v>173</v>
      </c>
      <c r="E355" s="220" t="s">
        <v>21</v>
      </c>
      <c r="F355" s="221" t="s">
        <v>958</v>
      </c>
      <c r="G355" s="219"/>
      <c r="H355" s="222">
        <v>6.5910000000000002</v>
      </c>
      <c r="I355" s="223"/>
      <c r="J355" s="219"/>
      <c r="K355" s="219"/>
      <c r="L355" s="224"/>
      <c r="M355" s="225"/>
      <c r="N355" s="226"/>
      <c r="O355" s="226"/>
      <c r="P355" s="226"/>
      <c r="Q355" s="226"/>
      <c r="R355" s="226"/>
      <c r="S355" s="226"/>
      <c r="T355" s="227"/>
      <c r="AT355" s="228" t="s">
        <v>173</v>
      </c>
      <c r="AU355" s="228" t="s">
        <v>82</v>
      </c>
      <c r="AV355" s="12" t="s">
        <v>82</v>
      </c>
      <c r="AW355" s="12" t="s">
        <v>36</v>
      </c>
      <c r="AX355" s="12" t="s">
        <v>72</v>
      </c>
      <c r="AY355" s="228" t="s">
        <v>162</v>
      </c>
    </row>
    <row r="356" spans="2:65" s="13" customFormat="1">
      <c r="B356" s="229"/>
      <c r="C356" s="230"/>
      <c r="D356" s="231" t="s">
        <v>173</v>
      </c>
      <c r="E356" s="232" t="s">
        <v>21</v>
      </c>
      <c r="F356" s="233" t="s">
        <v>177</v>
      </c>
      <c r="G356" s="230"/>
      <c r="H356" s="234">
        <v>6.5910000000000002</v>
      </c>
      <c r="I356" s="235"/>
      <c r="J356" s="230"/>
      <c r="K356" s="230"/>
      <c r="L356" s="236"/>
      <c r="M356" s="237"/>
      <c r="N356" s="238"/>
      <c r="O356" s="238"/>
      <c r="P356" s="238"/>
      <c r="Q356" s="238"/>
      <c r="R356" s="238"/>
      <c r="S356" s="238"/>
      <c r="T356" s="239"/>
      <c r="AT356" s="240" t="s">
        <v>173</v>
      </c>
      <c r="AU356" s="240" t="s">
        <v>82</v>
      </c>
      <c r="AV356" s="13" t="s">
        <v>169</v>
      </c>
      <c r="AW356" s="13" t="s">
        <v>36</v>
      </c>
      <c r="AX356" s="13" t="s">
        <v>80</v>
      </c>
      <c r="AY356" s="240" t="s">
        <v>162</v>
      </c>
    </row>
    <row r="357" spans="2:65" s="1" customFormat="1" ht="51.6" customHeight="1">
      <c r="B357" s="40"/>
      <c r="C357" s="192" t="s">
        <v>452</v>
      </c>
      <c r="D357" s="192" t="s">
        <v>164</v>
      </c>
      <c r="E357" s="193" t="s">
        <v>453</v>
      </c>
      <c r="F357" s="194" t="s">
        <v>454</v>
      </c>
      <c r="G357" s="195" t="s">
        <v>167</v>
      </c>
      <c r="H357" s="196">
        <v>60</v>
      </c>
      <c r="I357" s="197"/>
      <c r="J357" s="198">
        <f>ROUND(I357*H357,2)</f>
        <v>0</v>
      </c>
      <c r="K357" s="194" t="s">
        <v>168</v>
      </c>
      <c r="L357" s="60"/>
      <c r="M357" s="199" t="s">
        <v>21</v>
      </c>
      <c r="N357" s="200" t="s">
        <v>43</v>
      </c>
      <c r="O357" s="41"/>
      <c r="P357" s="201">
        <f>O357*H357</f>
        <v>0</v>
      </c>
      <c r="Q357" s="201">
        <v>0</v>
      </c>
      <c r="R357" s="201">
        <f>Q357*H357</f>
        <v>0</v>
      </c>
      <c r="S357" s="201">
        <v>0</v>
      </c>
      <c r="T357" s="202">
        <f>S357*H357</f>
        <v>0</v>
      </c>
      <c r="AR357" s="23" t="s">
        <v>169</v>
      </c>
      <c r="AT357" s="23" t="s">
        <v>164</v>
      </c>
      <c r="AU357" s="23" t="s">
        <v>82</v>
      </c>
      <c r="AY357" s="23" t="s">
        <v>162</v>
      </c>
      <c r="BE357" s="203">
        <f>IF(N357="základní",J357,0)</f>
        <v>0</v>
      </c>
      <c r="BF357" s="203">
        <f>IF(N357="snížená",J357,0)</f>
        <v>0</v>
      </c>
      <c r="BG357" s="203">
        <f>IF(N357="zákl. přenesená",J357,0)</f>
        <v>0</v>
      </c>
      <c r="BH357" s="203">
        <f>IF(N357="sníž. přenesená",J357,0)</f>
        <v>0</v>
      </c>
      <c r="BI357" s="203">
        <f>IF(N357="nulová",J357,0)</f>
        <v>0</v>
      </c>
      <c r="BJ357" s="23" t="s">
        <v>80</v>
      </c>
      <c r="BK357" s="203">
        <f>ROUND(I357*H357,2)</f>
        <v>0</v>
      </c>
      <c r="BL357" s="23" t="s">
        <v>169</v>
      </c>
      <c r="BM357" s="23" t="s">
        <v>959</v>
      </c>
    </row>
    <row r="358" spans="2:65" s="1" customFormat="1" ht="270">
      <c r="B358" s="40"/>
      <c r="C358" s="62"/>
      <c r="D358" s="204" t="s">
        <v>171</v>
      </c>
      <c r="E358" s="62"/>
      <c r="F358" s="205" t="s">
        <v>456</v>
      </c>
      <c r="G358" s="62"/>
      <c r="H358" s="62"/>
      <c r="I358" s="162"/>
      <c r="J358" s="62"/>
      <c r="K358" s="62"/>
      <c r="L358" s="60"/>
      <c r="M358" s="206"/>
      <c r="N358" s="41"/>
      <c r="O358" s="41"/>
      <c r="P358" s="41"/>
      <c r="Q358" s="41"/>
      <c r="R358" s="41"/>
      <c r="S358" s="41"/>
      <c r="T358" s="77"/>
      <c r="AT358" s="23" t="s">
        <v>171</v>
      </c>
      <c r="AU358" s="23" t="s">
        <v>82</v>
      </c>
    </row>
    <row r="359" spans="2:65" s="11" customFormat="1">
      <c r="B359" s="207"/>
      <c r="C359" s="208"/>
      <c r="D359" s="204" t="s">
        <v>173</v>
      </c>
      <c r="E359" s="209" t="s">
        <v>21</v>
      </c>
      <c r="F359" s="210" t="s">
        <v>891</v>
      </c>
      <c r="G359" s="208"/>
      <c r="H359" s="211" t="s">
        <v>21</v>
      </c>
      <c r="I359" s="212"/>
      <c r="J359" s="208"/>
      <c r="K359" s="208"/>
      <c r="L359" s="213"/>
      <c r="M359" s="214"/>
      <c r="N359" s="215"/>
      <c r="O359" s="215"/>
      <c r="P359" s="215"/>
      <c r="Q359" s="215"/>
      <c r="R359" s="215"/>
      <c r="S359" s="215"/>
      <c r="T359" s="216"/>
      <c r="AT359" s="217" t="s">
        <v>173</v>
      </c>
      <c r="AU359" s="217" t="s">
        <v>82</v>
      </c>
      <c r="AV359" s="11" t="s">
        <v>80</v>
      </c>
      <c r="AW359" s="11" t="s">
        <v>36</v>
      </c>
      <c r="AX359" s="11" t="s">
        <v>72</v>
      </c>
      <c r="AY359" s="217" t="s">
        <v>162</v>
      </c>
    </row>
    <row r="360" spans="2:65" s="11" customFormat="1">
      <c r="B360" s="207"/>
      <c r="C360" s="208"/>
      <c r="D360" s="204" t="s">
        <v>173</v>
      </c>
      <c r="E360" s="209" t="s">
        <v>21</v>
      </c>
      <c r="F360" s="210" t="s">
        <v>457</v>
      </c>
      <c r="G360" s="208"/>
      <c r="H360" s="211" t="s">
        <v>21</v>
      </c>
      <c r="I360" s="212"/>
      <c r="J360" s="208"/>
      <c r="K360" s="208"/>
      <c r="L360" s="213"/>
      <c r="M360" s="214"/>
      <c r="N360" s="215"/>
      <c r="O360" s="215"/>
      <c r="P360" s="215"/>
      <c r="Q360" s="215"/>
      <c r="R360" s="215"/>
      <c r="S360" s="215"/>
      <c r="T360" s="216"/>
      <c r="AT360" s="217" t="s">
        <v>173</v>
      </c>
      <c r="AU360" s="217" t="s">
        <v>82</v>
      </c>
      <c r="AV360" s="11" t="s">
        <v>80</v>
      </c>
      <c r="AW360" s="11" t="s">
        <v>36</v>
      </c>
      <c r="AX360" s="11" t="s">
        <v>72</v>
      </c>
      <c r="AY360" s="217" t="s">
        <v>162</v>
      </c>
    </row>
    <row r="361" spans="2:65" s="12" customFormat="1">
      <c r="B361" s="218"/>
      <c r="C361" s="219"/>
      <c r="D361" s="204" t="s">
        <v>173</v>
      </c>
      <c r="E361" s="220" t="s">
        <v>21</v>
      </c>
      <c r="F361" s="221" t="s">
        <v>569</v>
      </c>
      <c r="G361" s="219"/>
      <c r="H361" s="222">
        <v>60</v>
      </c>
      <c r="I361" s="223"/>
      <c r="J361" s="219"/>
      <c r="K361" s="219"/>
      <c r="L361" s="224"/>
      <c r="M361" s="225"/>
      <c r="N361" s="226"/>
      <c r="O361" s="226"/>
      <c r="P361" s="226"/>
      <c r="Q361" s="226"/>
      <c r="R361" s="226"/>
      <c r="S361" s="226"/>
      <c r="T361" s="227"/>
      <c r="AT361" s="228" t="s">
        <v>173</v>
      </c>
      <c r="AU361" s="228" t="s">
        <v>82</v>
      </c>
      <c r="AV361" s="12" t="s">
        <v>82</v>
      </c>
      <c r="AW361" s="12" t="s">
        <v>36</v>
      </c>
      <c r="AX361" s="12" t="s">
        <v>72</v>
      </c>
      <c r="AY361" s="228" t="s">
        <v>162</v>
      </c>
    </row>
    <row r="362" spans="2:65" s="13" customFormat="1">
      <c r="B362" s="229"/>
      <c r="C362" s="230"/>
      <c r="D362" s="231" t="s">
        <v>173</v>
      </c>
      <c r="E362" s="232" t="s">
        <v>21</v>
      </c>
      <c r="F362" s="233" t="s">
        <v>177</v>
      </c>
      <c r="G362" s="230"/>
      <c r="H362" s="234">
        <v>60</v>
      </c>
      <c r="I362" s="235"/>
      <c r="J362" s="230"/>
      <c r="K362" s="230"/>
      <c r="L362" s="236"/>
      <c r="M362" s="237"/>
      <c r="N362" s="238"/>
      <c r="O362" s="238"/>
      <c r="P362" s="238"/>
      <c r="Q362" s="238"/>
      <c r="R362" s="238"/>
      <c r="S362" s="238"/>
      <c r="T362" s="239"/>
      <c r="AT362" s="240" t="s">
        <v>173</v>
      </c>
      <c r="AU362" s="240" t="s">
        <v>82</v>
      </c>
      <c r="AV362" s="13" t="s">
        <v>169</v>
      </c>
      <c r="AW362" s="13" t="s">
        <v>36</v>
      </c>
      <c r="AX362" s="13" t="s">
        <v>80</v>
      </c>
      <c r="AY362" s="240" t="s">
        <v>162</v>
      </c>
    </row>
    <row r="363" spans="2:65" s="1" customFormat="1" ht="51.6" customHeight="1">
      <c r="B363" s="40"/>
      <c r="C363" s="192" t="s">
        <v>459</v>
      </c>
      <c r="D363" s="192" t="s">
        <v>164</v>
      </c>
      <c r="E363" s="193" t="s">
        <v>460</v>
      </c>
      <c r="F363" s="194" t="s">
        <v>461</v>
      </c>
      <c r="G363" s="195" t="s">
        <v>167</v>
      </c>
      <c r="H363" s="196">
        <v>118</v>
      </c>
      <c r="I363" s="197"/>
      <c r="J363" s="198">
        <f>ROUND(I363*H363,2)</f>
        <v>0</v>
      </c>
      <c r="K363" s="194" t="s">
        <v>168</v>
      </c>
      <c r="L363" s="60"/>
      <c r="M363" s="199" t="s">
        <v>21</v>
      </c>
      <c r="N363" s="200" t="s">
        <v>43</v>
      </c>
      <c r="O363" s="41"/>
      <c r="P363" s="201">
        <f>O363*H363</f>
        <v>0</v>
      </c>
      <c r="Q363" s="201">
        <v>0</v>
      </c>
      <c r="R363" s="201">
        <f>Q363*H363</f>
        <v>0</v>
      </c>
      <c r="S363" s="201">
        <v>0</v>
      </c>
      <c r="T363" s="202">
        <f>S363*H363</f>
        <v>0</v>
      </c>
      <c r="AR363" s="23" t="s">
        <v>169</v>
      </c>
      <c r="AT363" s="23" t="s">
        <v>164</v>
      </c>
      <c r="AU363" s="23" t="s">
        <v>82</v>
      </c>
      <c r="AY363" s="23" t="s">
        <v>162</v>
      </c>
      <c r="BE363" s="203">
        <f>IF(N363="základní",J363,0)</f>
        <v>0</v>
      </c>
      <c r="BF363" s="203">
        <f>IF(N363="snížená",J363,0)</f>
        <v>0</v>
      </c>
      <c r="BG363" s="203">
        <f>IF(N363="zákl. přenesená",J363,0)</f>
        <v>0</v>
      </c>
      <c r="BH363" s="203">
        <f>IF(N363="sníž. přenesená",J363,0)</f>
        <v>0</v>
      </c>
      <c r="BI363" s="203">
        <f>IF(N363="nulová",J363,0)</f>
        <v>0</v>
      </c>
      <c r="BJ363" s="23" t="s">
        <v>80</v>
      </c>
      <c r="BK363" s="203">
        <f>ROUND(I363*H363,2)</f>
        <v>0</v>
      </c>
      <c r="BL363" s="23" t="s">
        <v>169</v>
      </c>
      <c r="BM363" s="23" t="s">
        <v>960</v>
      </c>
    </row>
    <row r="364" spans="2:65" s="1" customFormat="1" ht="270">
      <c r="B364" s="40"/>
      <c r="C364" s="62"/>
      <c r="D364" s="204" t="s">
        <v>171</v>
      </c>
      <c r="E364" s="62"/>
      <c r="F364" s="205" t="s">
        <v>456</v>
      </c>
      <c r="G364" s="62"/>
      <c r="H364" s="62"/>
      <c r="I364" s="162"/>
      <c r="J364" s="62"/>
      <c r="K364" s="62"/>
      <c r="L364" s="60"/>
      <c r="M364" s="206"/>
      <c r="N364" s="41"/>
      <c r="O364" s="41"/>
      <c r="P364" s="41"/>
      <c r="Q364" s="41"/>
      <c r="R364" s="41"/>
      <c r="S364" s="41"/>
      <c r="T364" s="77"/>
      <c r="AT364" s="23" t="s">
        <v>171</v>
      </c>
      <c r="AU364" s="23" t="s">
        <v>82</v>
      </c>
    </row>
    <row r="365" spans="2:65" s="11" customFormat="1">
      <c r="B365" s="207"/>
      <c r="C365" s="208"/>
      <c r="D365" s="204" t="s">
        <v>173</v>
      </c>
      <c r="E365" s="209" t="s">
        <v>21</v>
      </c>
      <c r="F365" s="210" t="s">
        <v>891</v>
      </c>
      <c r="G365" s="208"/>
      <c r="H365" s="211" t="s">
        <v>21</v>
      </c>
      <c r="I365" s="212"/>
      <c r="J365" s="208"/>
      <c r="K365" s="208"/>
      <c r="L365" s="213"/>
      <c r="M365" s="214"/>
      <c r="N365" s="215"/>
      <c r="O365" s="215"/>
      <c r="P365" s="215"/>
      <c r="Q365" s="215"/>
      <c r="R365" s="215"/>
      <c r="S365" s="215"/>
      <c r="T365" s="216"/>
      <c r="AT365" s="217" t="s">
        <v>173</v>
      </c>
      <c r="AU365" s="217" t="s">
        <v>82</v>
      </c>
      <c r="AV365" s="11" t="s">
        <v>80</v>
      </c>
      <c r="AW365" s="11" t="s">
        <v>36</v>
      </c>
      <c r="AX365" s="11" t="s">
        <v>72</v>
      </c>
      <c r="AY365" s="217" t="s">
        <v>162</v>
      </c>
    </row>
    <row r="366" spans="2:65" s="12" customFormat="1">
      <c r="B366" s="218"/>
      <c r="C366" s="219"/>
      <c r="D366" s="204" t="s">
        <v>173</v>
      </c>
      <c r="E366" s="220" t="s">
        <v>21</v>
      </c>
      <c r="F366" s="221" t="s">
        <v>961</v>
      </c>
      <c r="G366" s="219"/>
      <c r="H366" s="222">
        <v>65</v>
      </c>
      <c r="I366" s="223"/>
      <c r="J366" s="219"/>
      <c r="K366" s="219"/>
      <c r="L366" s="224"/>
      <c r="M366" s="225"/>
      <c r="N366" s="226"/>
      <c r="O366" s="226"/>
      <c r="P366" s="226"/>
      <c r="Q366" s="226"/>
      <c r="R366" s="226"/>
      <c r="S366" s="226"/>
      <c r="T366" s="227"/>
      <c r="AT366" s="228" t="s">
        <v>173</v>
      </c>
      <c r="AU366" s="228" t="s">
        <v>82</v>
      </c>
      <c r="AV366" s="12" t="s">
        <v>82</v>
      </c>
      <c r="AW366" s="12" t="s">
        <v>36</v>
      </c>
      <c r="AX366" s="12" t="s">
        <v>72</v>
      </c>
      <c r="AY366" s="228" t="s">
        <v>162</v>
      </c>
    </row>
    <row r="367" spans="2:65" s="12" customFormat="1">
      <c r="B367" s="218"/>
      <c r="C367" s="219"/>
      <c r="D367" s="204" t="s">
        <v>173</v>
      </c>
      <c r="E367" s="220" t="s">
        <v>21</v>
      </c>
      <c r="F367" s="221" t="s">
        <v>962</v>
      </c>
      <c r="G367" s="219"/>
      <c r="H367" s="222">
        <v>33</v>
      </c>
      <c r="I367" s="223"/>
      <c r="J367" s="219"/>
      <c r="K367" s="219"/>
      <c r="L367" s="224"/>
      <c r="M367" s="225"/>
      <c r="N367" s="226"/>
      <c r="O367" s="226"/>
      <c r="P367" s="226"/>
      <c r="Q367" s="226"/>
      <c r="R367" s="226"/>
      <c r="S367" s="226"/>
      <c r="T367" s="227"/>
      <c r="AT367" s="228" t="s">
        <v>173</v>
      </c>
      <c r="AU367" s="228" t="s">
        <v>82</v>
      </c>
      <c r="AV367" s="12" t="s">
        <v>82</v>
      </c>
      <c r="AW367" s="12" t="s">
        <v>36</v>
      </c>
      <c r="AX367" s="12" t="s">
        <v>72</v>
      </c>
      <c r="AY367" s="228" t="s">
        <v>162</v>
      </c>
    </row>
    <row r="368" spans="2:65" s="12" customFormat="1">
      <c r="B368" s="218"/>
      <c r="C368" s="219"/>
      <c r="D368" s="204" t="s">
        <v>173</v>
      </c>
      <c r="E368" s="220" t="s">
        <v>21</v>
      </c>
      <c r="F368" s="221" t="s">
        <v>963</v>
      </c>
      <c r="G368" s="219"/>
      <c r="H368" s="222">
        <v>20</v>
      </c>
      <c r="I368" s="223"/>
      <c r="J368" s="219"/>
      <c r="K368" s="219"/>
      <c r="L368" s="224"/>
      <c r="M368" s="225"/>
      <c r="N368" s="226"/>
      <c r="O368" s="226"/>
      <c r="P368" s="226"/>
      <c r="Q368" s="226"/>
      <c r="R368" s="226"/>
      <c r="S368" s="226"/>
      <c r="T368" s="227"/>
      <c r="AT368" s="228" t="s">
        <v>173</v>
      </c>
      <c r="AU368" s="228" t="s">
        <v>82</v>
      </c>
      <c r="AV368" s="12" t="s">
        <v>82</v>
      </c>
      <c r="AW368" s="12" t="s">
        <v>36</v>
      </c>
      <c r="AX368" s="12" t="s">
        <v>72</v>
      </c>
      <c r="AY368" s="228" t="s">
        <v>162</v>
      </c>
    </row>
    <row r="369" spans="2:65" s="13" customFormat="1">
      <c r="B369" s="229"/>
      <c r="C369" s="230"/>
      <c r="D369" s="231" t="s">
        <v>173</v>
      </c>
      <c r="E369" s="232" t="s">
        <v>21</v>
      </c>
      <c r="F369" s="233" t="s">
        <v>177</v>
      </c>
      <c r="G369" s="230"/>
      <c r="H369" s="234">
        <v>118</v>
      </c>
      <c r="I369" s="235"/>
      <c r="J369" s="230"/>
      <c r="K369" s="230"/>
      <c r="L369" s="236"/>
      <c r="M369" s="237"/>
      <c r="N369" s="238"/>
      <c r="O369" s="238"/>
      <c r="P369" s="238"/>
      <c r="Q369" s="238"/>
      <c r="R369" s="238"/>
      <c r="S369" s="238"/>
      <c r="T369" s="239"/>
      <c r="AT369" s="240" t="s">
        <v>173</v>
      </c>
      <c r="AU369" s="240" t="s">
        <v>82</v>
      </c>
      <c r="AV369" s="13" t="s">
        <v>169</v>
      </c>
      <c r="AW369" s="13" t="s">
        <v>36</v>
      </c>
      <c r="AX369" s="13" t="s">
        <v>80</v>
      </c>
      <c r="AY369" s="240" t="s">
        <v>162</v>
      </c>
    </row>
    <row r="370" spans="2:65" s="1" customFormat="1" ht="51.6" customHeight="1">
      <c r="B370" s="40"/>
      <c r="C370" s="192" t="s">
        <v>466</v>
      </c>
      <c r="D370" s="192" t="s">
        <v>164</v>
      </c>
      <c r="E370" s="193" t="s">
        <v>467</v>
      </c>
      <c r="F370" s="194" t="s">
        <v>468</v>
      </c>
      <c r="G370" s="195" t="s">
        <v>260</v>
      </c>
      <c r="H370" s="196">
        <v>144</v>
      </c>
      <c r="I370" s="197"/>
      <c r="J370" s="198">
        <f>ROUND(I370*H370,2)</f>
        <v>0</v>
      </c>
      <c r="K370" s="194" t="s">
        <v>168</v>
      </c>
      <c r="L370" s="60"/>
      <c r="M370" s="199" t="s">
        <v>21</v>
      </c>
      <c r="N370" s="200" t="s">
        <v>43</v>
      </c>
      <c r="O370" s="41"/>
      <c r="P370" s="201">
        <f>O370*H370</f>
        <v>0</v>
      </c>
      <c r="Q370" s="201">
        <v>7.6499999999999997E-3</v>
      </c>
      <c r="R370" s="201">
        <f>Q370*H370</f>
        <v>1.1015999999999999</v>
      </c>
      <c r="S370" s="201">
        <v>0</v>
      </c>
      <c r="T370" s="202">
        <f>S370*H370</f>
        <v>0</v>
      </c>
      <c r="AR370" s="23" t="s">
        <v>169</v>
      </c>
      <c r="AT370" s="23" t="s">
        <v>164</v>
      </c>
      <c r="AU370" s="23" t="s">
        <v>82</v>
      </c>
      <c r="AY370" s="23" t="s">
        <v>162</v>
      </c>
      <c r="BE370" s="203">
        <f>IF(N370="základní",J370,0)</f>
        <v>0</v>
      </c>
      <c r="BF370" s="203">
        <f>IF(N370="snížená",J370,0)</f>
        <v>0</v>
      </c>
      <c r="BG370" s="203">
        <f>IF(N370="zákl. přenesená",J370,0)</f>
        <v>0</v>
      </c>
      <c r="BH370" s="203">
        <f>IF(N370="sníž. přenesená",J370,0)</f>
        <v>0</v>
      </c>
      <c r="BI370" s="203">
        <f>IF(N370="nulová",J370,0)</f>
        <v>0</v>
      </c>
      <c r="BJ370" s="23" t="s">
        <v>80</v>
      </c>
      <c r="BK370" s="203">
        <f>ROUND(I370*H370,2)</f>
        <v>0</v>
      </c>
      <c r="BL370" s="23" t="s">
        <v>169</v>
      </c>
      <c r="BM370" s="23" t="s">
        <v>964</v>
      </c>
    </row>
    <row r="371" spans="2:65" s="1" customFormat="1" ht="216">
      <c r="B371" s="40"/>
      <c r="C371" s="62"/>
      <c r="D371" s="204" t="s">
        <v>171</v>
      </c>
      <c r="E371" s="62"/>
      <c r="F371" s="205" t="s">
        <v>470</v>
      </c>
      <c r="G371" s="62"/>
      <c r="H371" s="62"/>
      <c r="I371" s="162"/>
      <c r="J371" s="62"/>
      <c r="K371" s="62"/>
      <c r="L371" s="60"/>
      <c r="M371" s="206"/>
      <c r="N371" s="41"/>
      <c r="O371" s="41"/>
      <c r="P371" s="41"/>
      <c r="Q371" s="41"/>
      <c r="R371" s="41"/>
      <c r="S371" s="41"/>
      <c r="T371" s="77"/>
      <c r="AT371" s="23" t="s">
        <v>171</v>
      </c>
      <c r="AU371" s="23" t="s">
        <v>82</v>
      </c>
    </row>
    <row r="372" spans="2:65" s="11" customFormat="1">
      <c r="B372" s="207"/>
      <c r="C372" s="208"/>
      <c r="D372" s="204" t="s">
        <v>173</v>
      </c>
      <c r="E372" s="209" t="s">
        <v>21</v>
      </c>
      <c r="F372" s="210" t="s">
        <v>891</v>
      </c>
      <c r="G372" s="208"/>
      <c r="H372" s="211" t="s">
        <v>21</v>
      </c>
      <c r="I372" s="212"/>
      <c r="J372" s="208"/>
      <c r="K372" s="208"/>
      <c r="L372" s="213"/>
      <c r="M372" s="214"/>
      <c r="N372" s="215"/>
      <c r="O372" s="215"/>
      <c r="P372" s="215"/>
      <c r="Q372" s="215"/>
      <c r="R372" s="215"/>
      <c r="S372" s="215"/>
      <c r="T372" s="216"/>
      <c r="AT372" s="217" t="s">
        <v>173</v>
      </c>
      <c r="AU372" s="217" t="s">
        <v>82</v>
      </c>
      <c r="AV372" s="11" t="s">
        <v>80</v>
      </c>
      <c r="AW372" s="11" t="s">
        <v>36</v>
      </c>
      <c r="AX372" s="11" t="s">
        <v>72</v>
      </c>
      <c r="AY372" s="217" t="s">
        <v>162</v>
      </c>
    </row>
    <row r="373" spans="2:65" s="12" customFormat="1">
      <c r="B373" s="218"/>
      <c r="C373" s="219"/>
      <c r="D373" s="204" t="s">
        <v>173</v>
      </c>
      <c r="E373" s="220" t="s">
        <v>21</v>
      </c>
      <c r="F373" s="221" t="s">
        <v>725</v>
      </c>
      <c r="G373" s="219"/>
      <c r="H373" s="222">
        <v>67</v>
      </c>
      <c r="I373" s="223"/>
      <c r="J373" s="219"/>
      <c r="K373" s="219"/>
      <c r="L373" s="224"/>
      <c r="M373" s="225"/>
      <c r="N373" s="226"/>
      <c r="O373" s="226"/>
      <c r="P373" s="226"/>
      <c r="Q373" s="226"/>
      <c r="R373" s="226"/>
      <c r="S373" s="226"/>
      <c r="T373" s="227"/>
      <c r="AT373" s="228" t="s">
        <v>173</v>
      </c>
      <c r="AU373" s="228" t="s">
        <v>82</v>
      </c>
      <c r="AV373" s="12" t="s">
        <v>82</v>
      </c>
      <c r="AW373" s="12" t="s">
        <v>36</v>
      </c>
      <c r="AX373" s="12" t="s">
        <v>72</v>
      </c>
      <c r="AY373" s="228" t="s">
        <v>162</v>
      </c>
    </row>
    <row r="374" spans="2:65" s="12" customFormat="1">
      <c r="B374" s="218"/>
      <c r="C374" s="219"/>
      <c r="D374" s="204" t="s">
        <v>173</v>
      </c>
      <c r="E374" s="220" t="s">
        <v>21</v>
      </c>
      <c r="F374" s="221" t="s">
        <v>965</v>
      </c>
      <c r="G374" s="219"/>
      <c r="H374" s="222">
        <v>44</v>
      </c>
      <c r="I374" s="223"/>
      <c r="J374" s="219"/>
      <c r="K374" s="219"/>
      <c r="L374" s="224"/>
      <c r="M374" s="225"/>
      <c r="N374" s="226"/>
      <c r="O374" s="226"/>
      <c r="P374" s="226"/>
      <c r="Q374" s="226"/>
      <c r="R374" s="226"/>
      <c r="S374" s="226"/>
      <c r="T374" s="227"/>
      <c r="AT374" s="228" t="s">
        <v>173</v>
      </c>
      <c r="AU374" s="228" t="s">
        <v>82</v>
      </c>
      <c r="AV374" s="12" t="s">
        <v>82</v>
      </c>
      <c r="AW374" s="12" t="s">
        <v>36</v>
      </c>
      <c r="AX374" s="12" t="s">
        <v>72</v>
      </c>
      <c r="AY374" s="228" t="s">
        <v>162</v>
      </c>
    </row>
    <row r="375" spans="2:65" s="12" customFormat="1">
      <c r="B375" s="218"/>
      <c r="C375" s="219"/>
      <c r="D375" s="204" t="s">
        <v>173</v>
      </c>
      <c r="E375" s="220" t="s">
        <v>21</v>
      </c>
      <c r="F375" s="221" t="s">
        <v>966</v>
      </c>
      <c r="G375" s="219"/>
      <c r="H375" s="222">
        <v>28</v>
      </c>
      <c r="I375" s="223"/>
      <c r="J375" s="219"/>
      <c r="K375" s="219"/>
      <c r="L375" s="224"/>
      <c r="M375" s="225"/>
      <c r="N375" s="226"/>
      <c r="O375" s="226"/>
      <c r="P375" s="226"/>
      <c r="Q375" s="226"/>
      <c r="R375" s="226"/>
      <c r="S375" s="226"/>
      <c r="T375" s="227"/>
      <c r="AT375" s="228" t="s">
        <v>173</v>
      </c>
      <c r="AU375" s="228" t="s">
        <v>82</v>
      </c>
      <c r="AV375" s="12" t="s">
        <v>82</v>
      </c>
      <c r="AW375" s="12" t="s">
        <v>36</v>
      </c>
      <c r="AX375" s="12" t="s">
        <v>72</v>
      </c>
      <c r="AY375" s="228" t="s">
        <v>162</v>
      </c>
    </row>
    <row r="376" spans="2:65" s="12" customFormat="1">
      <c r="B376" s="218"/>
      <c r="C376" s="219"/>
      <c r="D376" s="204" t="s">
        <v>173</v>
      </c>
      <c r="E376" s="220" t="s">
        <v>21</v>
      </c>
      <c r="F376" s="221" t="s">
        <v>967</v>
      </c>
      <c r="G376" s="219"/>
      <c r="H376" s="222">
        <v>5</v>
      </c>
      <c r="I376" s="223"/>
      <c r="J376" s="219"/>
      <c r="K376" s="219"/>
      <c r="L376" s="224"/>
      <c r="M376" s="225"/>
      <c r="N376" s="226"/>
      <c r="O376" s="226"/>
      <c r="P376" s="226"/>
      <c r="Q376" s="226"/>
      <c r="R376" s="226"/>
      <c r="S376" s="226"/>
      <c r="T376" s="227"/>
      <c r="AT376" s="228" t="s">
        <v>173</v>
      </c>
      <c r="AU376" s="228" t="s">
        <v>82</v>
      </c>
      <c r="AV376" s="12" t="s">
        <v>82</v>
      </c>
      <c r="AW376" s="12" t="s">
        <v>36</v>
      </c>
      <c r="AX376" s="12" t="s">
        <v>72</v>
      </c>
      <c r="AY376" s="228" t="s">
        <v>162</v>
      </c>
    </row>
    <row r="377" spans="2:65" s="13" customFormat="1">
      <c r="B377" s="229"/>
      <c r="C377" s="230"/>
      <c r="D377" s="231" t="s">
        <v>173</v>
      </c>
      <c r="E377" s="232" t="s">
        <v>21</v>
      </c>
      <c r="F377" s="233" t="s">
        <v>177</v>
      </c>
      <c r="G377" s="230"/>
      <c r="H377" s="234">
        <v>144</v>
      </c>
      <c r="I377" s="235"/>
      <c r="J377" s="230"/>
      <c r="K377" s="230"/>
      <c r="L377" s="236"/>
      <c r="M377" s="237"/>
      <c r="N377" s="238"/>
      <c r="O377" s="238"/>
      <c r="P377" s="238"/>
      <c r="Q377" s="238"/>
      <c r="R377" s="238"/>
      <c r="S377" s="238"/>
      <c r="T377" s="239"/>
      <c r="AT377" s="240" t="s">
        <v>173</v>
      </c>
      <c r="AU377" s="240" t="s">
        <v>82</v>
      </c>
      <c r="AV377" s="13" t="s">
        <v>169</v>
      </c>
      <c r="AW377" s="13" t="s">
        <v>36</v>
      </c>
      <c r="AX377" s="13" t="s">
        <v>80</v>
      </c>
      <c r="AY377" s="240" t="s">
        <v>162</v>
      </c>
    </row>
    <row r="378" spans="2:65" s="1" customFormat="1" ht="51.6" customHeight="1">
      <c r="B378" s="40"/>
      <c r="C378" s="192" t="s">
        <v>475</v>
      </c>
      <c r="D378" s="192" t="s">
        <v>164</v>
      </c>
      <c r="E378" s="193" t="s">
        <v>476</v>
      </c>
      <c r="F378" s="194" t="s">
        <v>477</v>
      </c>
      <c r="G378" s="195" t="s">
        <v>260</v>
      </c>
      <c r="H378" s="196">
        <v>144</v>
      </c>
      <c r="I378" s="197"/>
      <c r="J378" s="198">
        <f>ROUND(I378*H378,2)</f>
        <v>0</v>
      </c>
      <c r="K378" s="194" t="s">
        <v>168</v>
      </c>
      <c r="L378" s="60"/>
      <c r="M378" s="199" t="s">
        <v>21</v>
      </c>
      <c r="N378" s="200" t="s">
        <v>43</v>
      </c>
      <c r="O378" s="41"/>
      <c r="P378" s="201">
        <f>O378*H378</f>
        <v>0</v>
      </c>
      <c r="Q378" s="201">
        <v>8.5999999999999998E-4</v>
      </c>
      <c r="R378" s="201">
        <f>Q378*H378</f>
        <v>0.12383999999999999</v>
      </c>
      <c r="S378" s="201">
        <v>0</v>
      </c>
      <c r="T378" s="202">
        <f>S378*H378</f>
        <v>0</v>
      </c>
      <c r="AR378" s="23" t="s">
        <v>169</v>
      </c>
      <c r="AT378" s="23" t="s">
        <v>164</v>
      </c>
      <c r="AU378" s="23" t="s">
        <v>82</v>
      </c>
      <c r="AY378" s="23" t="s">
        <v>162</v>
      </c>
      <c r="BE378" s="203">
        <f>IF(N378="základní",J378,0)</f>
        <v>0</v>
      </c>
      <c r="BF378" s="203">
        <f>IF(N378="snížená",J378,0)</f>
        <v>0</v>
      </c>
      <c r="BG378" s="203">
        <f>IF(N378="zákl. přenesená",J378,0)</f>
        <v>0</v>
      </c>
      <c r="BH378" s="203">
        <f>IF(N378="sníž. přenesená",J378,0)</f>
        <v>0</v>
      </c>
      <c r="BI378" s="203">
        <f>IF(N378="nulová",J378,0)</f>
        <v>0</v>
      </c>
      <c r="BJ378" s="23" t="s">
        <v>80</v>
      </c>
      <c r="BK378" s="203">
        <f>ROUND(I378*H378,2)</f>
        <v>0</v>
      </c>
      <c r="BL378" s="23" t="s">
        <v>169</v>
      </c>
      <c r="BM378" s="23" t="s">
        <v>968</v>
      </c>
    </row>
    <row r="379" spans="2:65" s="1" customFormat="1" ht="216">
      <c r="B379" s="40"/>
      <c r="C379" s="62"/>
      <c r="D379" s="204" t="s">
        <v>171</v>
      </c>
      <c r="E379" s="62"/>
      <c r="F379" s="205" t="s">
        <v>470</v>
      </c>
      <c r="G379" s="62"/>
      <c r="H379" s="62"/>
      <c r="I379" s="162"/>
      <c r="J379" s="62"/>
      <c r="K379" s="62"/>
      <c r="L379" s="60"/>
      <c r="M379" s="206"/>
      <c r="N379" s="41"/>
      <c r="O379" s="41"/>
      <c r="P379" s="41"/>
      <c r="Q379" s="41"/>
      <c r="R379" s="41"/>
      <c r="S379" s="41"/>
      <c r="T379" s="77"/>
      <c r="AT379" s="23" t="s">
        <v>171</v>
      </c>
      <c r="AU379" s="23" t="s">
        <v>82</v>
      </c>
    </row>
    <row r="380" spans="2:65" s="11" customFormat="1">
      <c r="B380" s="207"/>
      <c r="C380" s="208"/>
      <c r="D380" s="204" t="s">
        <v>173</v>
      </c>
      <c r="E380" s="209" t="s">
        <v>21</v>
      </c>
      <c r="F380" s="210" t="s">
        <v>479</v>
      </c>
      <c r="G380" s="208"/>
      <c r="H380" s="211" t="s">
        <v>21</v>
      </c>
      <c r="I380" s="212"/>
      <c r="J380" s="208"/>
      <c r="K380" s="208"/>
      <c r="L380" s="213"/>
      <c r="M380" s="214"/>
      <c r="N380" s="215"/>
      <c r="O380" s="215"/>
      <c r="P380" s="215"/>
      <c r="Q380" s="215"/>
      <c r="R380" s="215"/>
      <c r="S380" s="215"/>
      <c r="T380" s="216"/>
      <c r="AT380" s="217" t="s">
        <v>173</v>
      </c>
      <c r="AU380" s="217" t="s">
        <v>82</v>
      </c>
      <c r="AV380" s="11" t="s">
        <v>80</v>
      </c>
      <c r="AW380" s="11" t="s">
        <v>36</v>
      </c>
      <c r="AX380" s="11" t="s">
        <v>72</v>
      </c>
      <c r="AY380" s="217" t="s">
        <v>162</v>
      </c>
    </row>
    <row r="381" spans="2:65" s="12" customFormat="1">
      <c r="B381" s="218"/>
      <c r="C381" s="219"/>
      <c r="D381" s="204" t="s">
        <v>173</v>
      </c>
      <c r="E381" s="220" t="s">
        <v>21</v>
      </c>
      <c r="F381" s="221" t="s">
        <v>969</v>
      </c>
      <c r="G381" s="219"/>
      <c r="H381" s="222">
        <v>144</v>
      </c>
      <c r="I381" s="223"/>
      <c r="J381" s="219"/>
      <c r="K381" s="219"/>
      <c r="L381" s="224"/>
      <c r="M381" s="225"/>
      <c r="N381" s="226"/>
      <c r="O381" s="226"/>
      <c r="P381" s="226"/>
      <c r="Q381" s="226"/>
      <c r="R381" s="226"/>
      <c r="S381" s="226"/>
      <c r="T381" s="227"/>
      <c r="AT381" s="228" t="s">
        <v>173</v>
      </c>
      <c r="AU381" s="228" t="s">
        <v>82</v>
      </c>
      <c r="AV381" s="12" t="s">
        <v>82</v>
      </c>
      <c r="AW381" s="12" t="s">
        <v>36</v>
      </c>
      <c r="AX381" s="12" t="s">
        <v>72</v>
      </c>
      <c r="AY381" s="228" t="s">
        <v>162</v>
      </c>
    </row>
    <row r="382" spans="2:65" s="13" customFormat="1">
      <c r="B382" s="229"/>
      <c r="C382" s="230"/>
      <c r="D382" s="231" t="s">
        <v>173</v>
      </c>
      <c r="E382" s="232" t="s">
        <v>21</v>
      </c>
      <c r="F382" s="233" t="s">
        <v>177</v>
      </c>
      <c r="G382" s="230"/>
      <c r="H382" s="234">
        <v>144</v>
      </c>
      <c r="I382" s="235"/>
      <c r="J382" s="230"/>
      <c r="K382" s="230"/>
      <c r="L382" s="236"/>
      <c r="M382" s="237"/>
      <c r="N382" s="238"/>
      <c r="O382" s="238"/>
      <c r="P382" s="238"/>
      <c r="Q382" s="238"/>
      <c r="R382" s="238"/>
      <c r="S382" s="238"/>
      <c r="T382" s="239"/>
      <c r="AT382" s="240" t="s">
        <v>173</v>
      </c>
      <c r="AU382" s="240" t="s">
        <v>82</v>
      </c>
      <c r="AV382" s="13" t="s">
        <v>169</v>
      </c>
      <c r="AW382" s="13" t="s">
        <v>36</v>
      </c>
      <c r="AX382" s="13" t="s">
        <v>80</v>
      </c>
      <c r="AY382" s="240" t="s">
        <v>162</v>
      </c>
    </row>
    <row r="383" spans="2:65" s="1" customFormat="1" ht="63" customHeight="1">
      <c r="B383" s="40"/>
      <c r="C383" s="192" t="s">
        <v>481</v>
      </c>
      <c r="D383" s="192" t="s">
        <v>164</v>
      </c>
      <c r="E383" s="193" t="s">
        <v>482</v>
      </c>
      <c r="F383" s="194" t="s">
        <v>483</v>
      </c>
      <c r="G383" s="195" t="s">
        <v>357</v>
      </c>
      <c r="H383" s="196">
        <v>17.7</v>
      </c>
      <c r="I383" s="197"/>
      <c r="J383" s="198">
        <f>ROUND(I383*H383,2)</f>
        <v>0</v>
      </c>
      <c r="K383" s="194" t="s">
        <v>168</v>
      </c>
      <c r="L383" s="60"/>
      <c r="M383" s="199" t="s">
        <v>21</v>
      </c>
      <c r="N383" s="200" t="s">
        <v>43</v>
      </c>
      <c r="O383" s="41"/>
      <c r="P383" s="201">
        <f>O383*H383</f>
        <v>0</v>
      </c>
      <c r="Q383" s="201">
        <v>1.0958000000000001</v>
      </c>
      <c r="R383" s="201">
        <f>Q383*H383</f>
        <v>19.395659999999999</v>
      </c>
      <c r="S383" s="201">
        <v>0</v>
      </c>
      <c r="T383" s="202">
        <f>S383*H383</f>
        <v>0</v>
      </c>
      <c r="AR383" s="23" t="s">
        <v>169</v>
      </c>
      <c r="AT383" s="23" t="s">
        <v>164</v>
      </c>
      <c r="AU383" s="23" t="s">
        <v>82</v>
      </c>
      <c r="AY383" s="23" t="s">
        <v>162</v>
      </c>
      <c r="BE383" s="203">
        <f>IF(N383="základní",J383,0)</f>
        <v>0</v>
      </c>
      <c r="BF383" s="203">
        <f>IF(N383="snížená",J383,0)</f>
        <v>0</v>
      </c>
      <c r="BG383" s="203">
        <f>IF(N383="zákl. přenesená",J383,0)</f>
        <v>0</v>
      </c>
      <c r="BH383" s="203">
        <f>IF(N383="sníž. přenesená",J383,0)</f>
        <v>0</v>
      </c>
      <c r="BI383" s="203">
        <f>IF(N383="nulová",J383,0)</f>
        <v>0</v>
      </c>
      <c r="BJ383" s="23" t="s">
        <v>80</v>
      </c>
      <c r="BK383" s="203">
        <f>ROUND(I383*H383,2)</f>
        <v>0</v>
      </c>
      <c r="BL383" s="23" t="s">
        <v>169</v>
      </c>
      <c r="BM383" s="23" t="s">
        <v>970</v>
      </c>
    </row>
    <row r="384" spans="2:65" s="1" customFormat="1" ht="121.5">
      <c r="B384" s="40"/>
      <c r="C384" s="62"/>
      <c r="D384" s="204" t="s">
        <v>171</v>
      </c>
      <c r="E384" s="62"/>
      <c r="F384" s="205" t="s">
        <v>485</v>
      </c>
      <c r="G384" s="62"/>
      <c r="H384" s="62"/>
      <c r="I384" s="162"/>
      <c r="J384" s="62"/>
      <c r="K384" s="62"/>
      <c r="L384" s="60"/>
      <c r="M384" s="206"/>
      <c r="N384" s="41"/>
      <c r="O384" s="41"/>
      <c r="P384" s="41"/>
      <c r="Q384" s="41"/>
      <c r="R384" s="41"/>
      <c r="S384" s="41"/>
      <c r="T384" s="77"/>
      <c r="AT384" s="23" t="s">
        <v>171</v>
      </c>
      <c r="AU384" s="23" t="s">
        <v>82</v>
      </c>
    </row>
    <row r="385" spans="2:65" s="1" customFormat="1" ht="27">
      <c r="B385" s="40"/>
      <c r="C385" s="62"/>
      <c r="D385" s="204" t="s">
        <v>486</v>
      </c>
      <c r="E385" s="62"/>
      <c r="F385" s="205" t="s">
        <v>487</v>
      </c>
      <c r="G385" s="62"/>
      <c r="H385" s="62"/>
      <c r="I385" s="162"/>
      <c r="J385" s="62"/>
      <c r="K385" s="62"/>
      <c r="L385" s="60"/>
      <c r="M385" s="206"/>
      <c r="N385" s="41"/>
      <c r="O385" s="41"/>
      <c r="P385" s="41"/>
      <c r="Q385" s="41"/>
      <c r="R385" s="41"/>
      <c r="S385" s="41"/>
      <c r="T385" s="77"/>
      <c r="AT385" s="23" t="s">
        <v>486</v>
      </c>
      <c r="AU385" s="23" t="s">
        <v>82</v>
      </c>
    </row>
    <row r="386" spans="2:65" s="11" customFormat="1">
      <c r="B386" s="207"/>
      <c r="C386" s="208"/>
      <c r="D386" s="204" t="s">
        <v>173</v>
      </c>
      <c r="E386" s="209" t="s">
        <v>21</v>
      </c>
      <c r="F386" s="210" t="s">
        <v>891</v>
      </c>
      <c r="G386" s="208"/>
      <c r="H386" s="211" t="s">
        <v>21</v>
      </c>
      <c r="I386" s="212"/>
      <c r="J386" s="208"/>
      <c r="K386" s="208"/>
      <c r="L386" s="213"/>
      <c r="M386" s="214"/>
      <c r="N386" s="215"/>
      <c r="O386" s="215"/>
      <c r="P386" s="215"/>
      <c r="Q386" s="215"/>
      <c r="R386" s="215"/>
      <c r="S386" s="215"/>
      <c r="T386" s="216"/>
      <c r="AT386" s="217" t="s">
        <v>173</v>
      </c>
      <c r="AU386" s="217" t="s">
        <v>82</v>
      </c>
      <c r="AV386" s="11" t="s">
        <v>80</v>
      </c>
      <c r="AW386" s="11" t="s">
        <v>36</v>
      </c>
      <c r="AX386" s="11" t="s">
        <v>72</v>
      </c>
      <c r="AY386" s="217" t="s">
        <v>162</v>
      </c>
    </row>
    <row r="387" spans="2:65" s="11" customFormat="1">
      <c r="B387" s="207"/>
      <c r="C387" s="208"/>
      <c r="D387" s="204" t="s">
        <v>173</v>
      </c>
      <c r="E387" s="209" t="s">
        <v>21</v>
      </c>
      <c r="F387" s="210" t="s">
        <v>488</v>
      </c>
      <c r="G387" s="208"/>
      <c r="H387" s="211" t="s">
        <v>21</v>
      </c>
      <c r="I387" s="212"/>
      <c r="J387" s="208"/>
      <c r="K387" s="208"/>
      <c r="L387" s="213"/>
      <c r="M387" s="214"/>
      <c r="N387" s="215"/>
      <c r="O387" s="215"/>
      <c r="P387" s="215"/>
      <c r="Q387" s="215"/>
      <c r="R387" s="215"/>
      <c r="S387" s="215"/>
      <c r="T387" s="216"/>
      <c r="AT387" s="217" t="s">
        <v>173</v>
      </c>
      <c r="AU387" s="217" t="s">
        <v>82</v>
      </c>
      <c r="AV387" s="11" t="s">
        <v>80</v>
      </c>
      <c r="AW387" s="11" t="s">
        <v>36</v>
      </c>
      <c r="AX387" s="11" t="s">
        <v>72</v>
      </c>
      <c r="AY387" s="217" t="s">
        <v>162</v>
      </c>
    </row>
    <row r="388" spans="2:65" s="11" customFormat="1">
      <c r="B388" s="207"/>
      <c r="C388" s="208"/>
      <c r="D388" s="204" t="s">
        <v>173</v>
      </c>
      <c r="E388" s="209" t="s">
        <v>21</v>
      </c>
      <c r="F388" s="210" t="s">
        <v>489</v>
      </c>
      <c r="G388" s="208"/>
      <c r="H388" s="211" t="s">
        <v>21</v>
      </c>
      <c r="I388" s="212"/>
      <c r="J388" s="208"/>
      <c r="K388" s="208"/>
      <c r="L388" s="213"/>
      <c r="M388" s="214"/>
      <c r="N388" s="215"/>
      <c r="O388" s="215"/>
      <c r="P388" s="215"/>
      <c r="Q388" s="215"/>
      <c r="R388" s="215"/>
      <c r="S388" s="215"/>
      <c r="T388" s="216"/>
      <c r="AT388" s="217" t="s">
        <v>173</v>
      </c>
      <c r="AU388" s="217" t="s">
        <v>82</v>
      </c>
      <c r="AV388" s="11" t="s">
        <v>80</v>
      </c>
      <c r="AW388" s="11" t="s">
        <v>36</v>
      </c>
      <c r="AX388" s="11" t="s">
        <v>72</v>
      </c>
      <c r="AY388" s="217" t="s">
        <v>162</v>
      </c>
    </row>
    <row r="389" spans="2:65" s="12" customFormat="1">
      <c r="B389" s="218"/>
      <c r="C389" s="219"/>
      <c r="D389" s="204" t="s">
        <v>173</v>
      </c>
      <c r="E389" s="220" t="s">
        <v>21</v>
      </c>
      <c r="F389" s="221" t="s">
        <v>971</v>
      </c>
      <c r="G389" s="219"/>
      <c r="H389" s="222">
        <v>17.7</v>
      </c>
      <c r="I389" s="223"/>
      <c r="J389" s="219"/>
      <c r="K389" s="219"/>
      <c r="L389" s="224"/>
      <c r="M389" s="225"/>
      <c r="N389" s="226"/>
      <c r="O389" s="226"/>
      <c r="P389" s="226"/>
      <c r="Q389" s="226"/>
      <c r="R389" s="226"/>
      <c r="S389" s="226"/>
      <c r="T389" s="227"/>
      <c r="AT389" s="228" t="s">
        <v>173</v>
      </c>
      <c r="AU389" s="228" t="s">
        <v>82</v>
      </c>
      <c r="AV389" s="12" t="s">
        <v>82</v>
      </c>
      <c r="AW389" s="12" t="s">
        <v>36</v>
      </c>
      <c r="AX389" s="12" t="s">
        <v>72</v>
      </c>
      <c r="AY389" s="228" t="s">
        <v>162</v>
      </c>
    </row>
    <row r="390" spans="2:65" s="13" customFormat="1">
      <c r="B390" s="229"/>
      <c r="C390" s="230"/>
      <c r="D390" s="204" t="s">
        <v>173</v>
      </c>
      <c r="E390" s="252" t="s">
        <v>21</v>
      </c>
      <c r="F390" s="253" t="s">
        <v>177</v>
      </c>
      <c r="G390" s="230"/>
      <c r="H390" s="254">
        <v>17.7</v>
      </c>
      <c r="I390" s="235"/>
      <c r="J390" s="230"/>
      <c r="K390" s="230"/>
      <c r="L390" s="236"/>
      <c r="M390" s="237"/>
      <c r="N390" s="238"/>
      <c r="O390" s="238"/>
      <c r="P390" s="238"/>
      <c r="Q390" s="238"/>
      <c r="R390" s="238"/>
      <c r="S390" s="238"/>
      <c r="T390" s="239"/>
      <c r="AT390" s="240" t="s">
        <v>173</v>
      </c>
      <c r="AU390" s="240" t="s">
        <v>82</v>
      </c>
      <c r="AV390" s="13" t="s">
        <v>169</v>
      </c>
      <c r="AW390" s="13" t="s">
        <v>36</v>
      </c>
      <c r="AX390" s="13" t="s">
        <v>80</v>
      </c>
      <c r="AY390" s="240" t="s">
        <v>162</v>
      </c>
    </row>
    <row r="391" spans="2:65" s="10" customFormat="1" ht="29.85" customHeight="1">
      <c r="B391" s="175"/>
      <c r="C391" s="176"/>
      <c r="D391" s="189" t="s">
        <v>71</v>
      </c>
      <c r="E391" s="190" t="s">
        <v>169</v>
      </c>
      <c r="F391" s="190" t="s">
        <v>491</v>
      </c>
      <c r="G391" s="176"/>
      <c r="H391" s="176"/>
      <c r="I391" s="179"/>
      <c r="J391" s="191">
        <f>BK391</f>
        <v>0</v>
      </c>
      <c r="K391" s="176"/>
      <c r="L391" s="181"/>
      <c r="M391" s="182"/>
      <c r="N391" s="183"/>
      <c r="O391" s="183"/>
      <c r="P391" s="184">
        <f>SUM(P392:P437)</f>
        <v>0</v>
      </c>
      <c r="Q391" s="183"/>
      <c r="R391" s="184">
        <f>SUM(R392:R437)</f>
        <v>511.02890279999997</v>
      </c>
      <c r="S391" s="183"/>
      <c r="T391" s="185">
        <f>SUM(T392:T437)</f>
        <v>0</v>
      </c>
      <c r="AR391" s="186" t="s">
        <v>80</v>
      </c>
      <c r="AT391" s="187" t="s">
        <v>71</v>
      </c>
      <c r="AU391" s="187" t="s">
        <v>80</v>
      </c>
      <c r="AY391" s="186" t="s">
        <v>162</v>
      </c>
      <c r="BK391" s="188">
        <f>SUM(BK392:BK437)</f>
        <v>0</v>
      </c>
    </row>
    <row r="392" spans="2:65" s="1" customFormat="1" ht="28.9" customHeight="1">
      <c r="B392" s="40"/>
      <c r="C392" s="192" t="s">
        <v>492</v>
      </c>
      <c r="D392" s="192" t="s">
        <v>164</v>
      </c>
      <c r="E392" s="193" t="s">
        <v>493</v>
      </c>
      <c r="F392" s="194" t="s">
        <v>494</v>
      </c>
      <c r="G392" s="195" t="s">
        <v>260</v>
      </c>
      <c r="H392" s="196">
        <v>25</v>
      </c>
      <c r="I392" s="197"/>
      <c r="J392" s="198">
        <f>ROUND(I392*H392,2)</f>
        <v>0</v>
      </c>
      <c r="K392" s="194" t="s">
        <v>168</v>
      </c>
      <c r="L392" s="60"/>
      <c r="M392" s="199" t="s">
        <v>21</v>
      </c>
      <c r="N392" s="200" t="s">
        <v>43</v>
      </c>
      <c r="O392" s="41"/>
      <c r="P392" s="201">
        <f>O392*H392</f>
        <v>0</v>
      </c>
      <c r="Q392" s="201">
        <v>0</v>
      </c>
      <c r="R392" s="201">
        <f>Q392*H392</f>
        <v>0</v>
      </c>
      <c r="S392" s="201">
        <v>0</v>
      </c>
      <c r="T392" s="202">
        <f>S392*H392</f>
        <v>0</v>
      </c>
      <c r="AR392" s="23" t="s">
        <v>169</v>
      </c>
      <c r="AT392" s="23" t="s">
        <v>164</v>
      </c>
      <c r="AU392" s="23" t="s">
        <v>82</v>
      </c>
      <c r="AY392" s="23" t="s">
        <v>162</v>
      </c>
      <c r="BE392" s="203">
        <f>IF(N392="základní",J392,0)</f>
        <v>0</v>
      </c>
      <c r="BF392" s="203">
        <f>IF(N392="snížená",J392,0)</f>
        <v>0</v>
      </c>
      <c r="BG392" s="203">
        <f>IF(N392="zákl. přenesená",J392,0)</f>
        <v>0</v>
      </c>
      <c r="BH392" s="203">
        <f>IF(N392="sníž. přenesená",J392,0)</f>
        <v>0</v>
      </c>
      <c r="BI392" s="203">
        <f>IF(N392="nulová",J392,0)</f>
        <v>0</v>
      </c>
      <c r="BJ392" s="23" t="s">
        <v>80</v>
      </c>
      <c r="BK392" s="203">
        <f>ROUND(I392*H392,2)</f>
        <v>0</v>
      </c>
      <c r="BL392" s="23" t="s">
        <v>169</v>
      </c>
      <c r="BM392" s="23" t="s">
        <v>972</v>
      </c>
    </row>
    <row r="393" spans="2:65" s="1" customFormat="1" ht="121.5">
      <c r="B393" s="40"/>
      <c r="C393" s="62"/>
      <c r="D393" s="204" t="s">
        <v>171</v>
      </c>
      <c r="E393" s="62"/>
      <c r="F393" s="205" t="s">
        <v>496</v>
      </c>
      <c r="G393" s="62"/>
      <c r="H393" s="62"/>
      <c r="I393" s="162"/>
      <c r="J393" s="62"/>
      <c r="K393" s="62"/>
      <c r="L393" s="60"/>
      <c r="M393" s="206"/>
      <c r="N393" s="41"/>
      <c r="O393" s="41"/>
      <c r="P393" s="41"/>
      <c r="Q393" s="41"/>
      <c r="R393" s="41"/>
      <c r="S393" s="41"/>
      <c r="T393" s="77"/>
      <c r="AT393" s="23" t="s">
        <v>171</v>
      </c>
      <c r="AU393" s="23" t="s">
        <v>82</v>
      </c>
    </row>
    <row r="394" spans="2:65" s="11" customFormat="1">
      <c r="B394" s="207"/>
      <c r="C394" s="208"/>
      <c r="D394" s="204" t="s">
        <v>173</v>
      </c>
      <c r="E394" s="209" t="s">
        <v>21</v>
      </c>
      <c r="F394" s="210" t="s">
        <v>891</v>
      </c>
      <c r="G394" s="208"/>
      <c r="H394" s="211" t="s">
        <v>21</v>
      </c>
      <c r="I394" s="212"/>
      <c r="J394" s="208"/>
      <c r="K394" s="208"/>
      <c r="L394" s="213"/>
      <c r="M394" s="214"/>
      <c r="N394" s="215"/>
      <c r="O394" s="215"/>
      <c r="P394" s="215"/>
      <c r="Q394" s="215"/>
      <c r="R394" s="215"/>
      <c r="S394" s="215"/>
      <c r="T394" s="216"/>
      <c r="AT394" s="217" t="s">
        <v>173</v>
      </c>
      <c r="AU394" s="217" t="s">
        <v>82</v>
      </c>
      <c r="AV394" s="11" t="s">
        <v>80</v>
      </c>
      <c r="AW394" s="11" t="s">
        <v>36</v>
      </c>
      <c r="AX394" s="11" t="s">
        <v>72</v>
      </c>
      <c r="AY394" s="217" t="s">
        <v>162</v>
      </c>
    </row>
    <row r="395" spans="2:65" s="11" customFormat="1">
      <c r="B395" s="207"/>
      <c r="C395" s="208"/>
      <c r="D395" s="204" t="s">
        <v>173</v>
      </c>
      <c r="E395" s="209" t="s">
        <v>21</v>
      </c>
      <c r="F395" s="210" t="s">
        <v>497</v>
      </c>
      <c r="G395" s="208"/>
      <c r="H395" s="211" t="s">
        <v>21</v>
      </c>
      <c r="I395" s="212"/>
      <c r="J395" s="208"/>
      <c r="K395" s="208"/>
      <c r="L395" s="213"/>
      <c r="M395" s="214"/>
      <c r="N395" s="215"/>
      <c r="O395" s="215"/>
      <c r="P395" s="215"/>
      <c r="Q395" s="215"/>
      <c r="R395" s="215"/>
      <c r="S395" s="215"/>
      <c r="T395" s="216"/>
      <c r="AT395" s="217" t="s">
        <v>173</v>
      </c>
      <c r="AU395" s="217" t="s">
        <v>82</v>
      </c>
      <c r="AV395" s="11" t="s">
        <v>80</v>
      </c>
      <c r="AW395" s="11" t="s">
        <v>36</v>
      </c>
      <c r="AX395" s="11" t="s">
        <v>72</v>
      </c>
      <c r="AY395" s="217" t="s">
        <v>162</v>
      </c>
    </row>
    <row r="396" spans="2:65" s="12" customFormat="1">
      <c r="B396" s="218"/>
      <c r="C396" s="219"/>
      <c r="D396" s="204" t="s">
        <v>173</v>
      </c>
      <c r="E396" s="220" t="s">
        <v>21</v>
      </c>
      <c r="F396" s="221" t="s">
        <v>330</v>
      </c>
      <c r="G396" s="219"/>
      <c r="H396" s="222">
        <v>25</v>
      </c>
      <c r="I396" s="223"/>
      <c r="J396" s="219"/>
      <c r="K396" s="219"/>
      <c r="L396" s="224"/>
      <c r="M396" s="225"/>
      <c r="N396" s="226"/>
      <c r="O396" s="226"/>
      <c r="P396" s="226"/>
      <c r="Q396" s="226"/>
      <c r="R396" s="226"/>
      <c r="S396" s="226"/>
      <c r="T396" s="227"/>
      <c r="AT396" s="228" t="s">
        <v>173</v>
      </c>
      <c r="AU396" s="228" t="s">
        <v>82</v>
      </c>
      <c r="AV396" s="12" t="s">
        <v>82</v>
      </c>
      <c r="AW396" s="12" t="s">
        <v>36</v>
      </c>
      <c r="AX396" s="12" t="s">
        <v>72</v>
      </c>
      <c r="AY396" s="228" t="s">
        <v>162</v>
      </c>
    </row>
    <row r="397" spans="2:65" s="13" customFormat="1">
      <c r="B397" s="229"/>
      <c r="C397" s="230"/>
      <c r="D397" s="231" t="s">
        <v>173</v>
      </c>
      <c r="E397" s="232" t="s">
        <v>21</v>
      </c>
      <c r="F397" s="233" t="s">
        <v>177</v>
      </c>
      <c r="G397" s="230"/>
      <c r="H397" s="234">
        <v>25</v>
      </c>
      <c r="I397" s="235"/>
      <c r="J397" s="230"/>
      <c r="K397" s="230"/>
      <c r="L397" s="236"/>
      <c r="M397" s="237"/>
      <c r="N397" s="238"/>
      <c r="O397" s="238"/>
      <c r="P397" s="238"/>
      <c r="Q397" s="238"/>
      <c r="R397" s="238"/>
      <c r="S397" s="238"/>
      <c r="T397" s="239"/>
      <c r="AT397" s="240" t="s">
        <v>173</v>
      </c>
      <c r="AU397" s="240" t="s">
        <v>82</v>
      </c>
      <c r="AV397" s="13" t="s">
        <v>169</v>
      </c>
      <c r="AW397" s="13" t="s">
        <v>36</v>
      </c>
      <c r="AX397" s="13" t="s">
        <v>80</v>
      </c>
      <c r="AY397" s="240" t="s">
        <v>162</v>
      </c>
    </row>
    <row r="398" spans="2:65" s="1" customFormat="1" ht="28.9" customHeight="1">
      <c r="B398" s="40"/>
      <c r="C398" s="192" t="s">
        <v>498</v>
      </c>
      <c r="D398" s="192" t="s">
        <v>164</v>
      </c>
      <c r="E398" s="193" t="s">
        <v>499</v>
      </c>
      <c r="F398" s="194" t="s">
        <v>500</v>
      </c>
      <c r="G398" s="195" t="s">
        <v>167</v>
      </c>
      <c r="H398" s="196">
        <v>0.75</v>
      </c>
      <c r="I398" s="197"/>
      <c r="J398" s="198">
        <f>ROUND(I398*H398,2)</f>
        <v>0</v>
      </c>
      <c r="K398" s="194" t="s">
        <v>168</v>
      </c>
      <c r="L398" s="60"/>
      <c r="M398" s="199" t="s">
        <v>21</v>
      </c>
      <c r="N398" s="200" t="s">
        <v>43</v>
      </c>
      <c r="O398" s="41"/>
      <c r="P398" s="201">
        <f>O398*H398</f>
        <v>0</v>
      </c>
      <c r="Q398" s="201">
        <v>2.13408</v>
      </c>
      <c r="R398" s="201">
        <f>Q398*H398</f>
        <v>1.60056</v>
      </c>
      <c r="S398" s="201">
        <v>0</v>
      </c>
      <c r="T398" s="202">
        <f>S398*H398</f>
        <v>0</v>
      </c>
      <c r="AR398" s="23" t="s">
        <v>169</v>
      </c>
      <c r="AT398" s="23" t="s">
        <v>164</v>
      </c>
      <c r="AU398" s="23" t="s">
        <v>82</v>
      </c>
      <c r="AY398" s="23" t="s">
        <v>162</v>
      </c>
      <c r="BE398" s="203">
        <f>IF(N398="základní",J398,0)</f>
        <v>0</v>
      </c>
      <c r="BF398" s="203">
        <f>IF(N398="snížená",J398,0)</f>
        <v>0</v>
      </c>
      <c r="BG398" s="203">
        <f>IF(N398="zákl. přenesená",J398,0)</f>
        <v>0</v>
      </c>
      <c r="BH398" s="203">
        <f>IF(N398="sníž. přenesená",J398,0)</f>
        <v>0</v>
      </c>
      <c r="BI398" s="203">
        <f>IF(N398="nulová",J398,0)</f>
        <v>0</v>
      </c>
      <c r="BJ398" s="23" t="s">
        <v>80</v>
      </c>
      <c r="BK398" s="203">
        <f>ROUND(I398*H398,2)</f>
        <v>0</v>
      </c>
      <c r="BL398" s="23" t="s">
        <v>169</v>
      </c>
      <c r="BM398" s="23" t="s">
        <v>973</v>
      </c>
    </row>
    <row r="399" spans="2:65" s="1" customFormat="1" ht="94.5">
      <c r="B399" s="40"/>
      <c r="C399" s="62"/>
      <c r="D399" s="204" t="s">
        <v>171</v>
      </c>
      <c r="E399" s="62"/>
      <c r="F399" s="205" t="s">
        <v>502</v>
      </c>
      <c r="G399" s="62"/>
      <c r="H399" s="62"/>
      <c r="I399" s="162"/>
      <c r="J399" s="62"/>
      <c r="K399" s="62"/>
      <c r="L399" s="60"/>
      <c r="M399" s="206"/>
      <c r="N399" s="41"/>
      <c r="O399" s="41"/>
      <c r="P399" s="41"/>
      <c r="Q399" s="41"/>
      <c r="R399" s="41"/>
      <c r="S399" s="41"/>
      <c r="T399" s="77"/>
      <c r="AT399" s="23" t="s">
        <v>171</v>
      </c>
      <c r="AU399" s="23" t="s">
        <v>82</v>
      </c>
    </row>
    <row r="400" spans="2:65" s="11" customFormat="1">
      <c r="B400" s="207"/>
      <c r="C400" s="208"/>
      <c r="D400" s="204" t="s">
        <v>173</v>
      </c>
      <c r="E400" s="209" t="s">
        <v>21</v>
      </c>
      <c r="F400" s="210" t="s">
        <v>891</v>
      </c>
      <c r="G400" s="208"/>
      <c r="H400" s="211" t="s">
        <v>21</v>
      </c>
      <c r="I400" s="212"/>
      <c r="J400" s="208"/>
      <c r="K400" s="208"/>
      <c r="L400" s="213"/>
      <c r="M400" s="214"/>
      <c r="N400" s="215"/>
      <c r="O400" s="215"/>
      <c r="P400" s="215"/>
      <c r="Q400" s="215"/>
      <c r="R400" s="215"/>
      <c r="S400" s="215"/>
      <c r="T400" s="216"/>
      <c r="AT400" s="217" t="s">
        <v>173</v>
      </c>
      <c r="AU400" s="217" t="s">
        <v>82</v>
      </c>
      <c r="AV400" s="11" t="s">
        <v>80</v>
      </c>
      <c r="AW400" s="11" t="s">
        <v>36</v>
      </c>
      <c r="AX400" s="11" t="s">
        <v>72</v>
      </c>
      <c r="AY400" s="217" t="s">
        <v>162</v>
      </c>
    </row>
    <row r="401" spans="2:65" s="11" customFormat="1">
      <c r="B401" s="207"/>
      <c r="C401" s="208"/>
      <c r="D401" s="204" t="s">
        <v>173</v>
      </c>
      <c r="E401" s="209" t="s">
        <v>21</v>
      </c>
      <c r="F401" s="210" t="s">
        <v>503</v>
      </c>
      <c r="G401" s="208"/>
      <c r="H401" s="211" t="s">
        <v>21</v>
      </c>
      <c r="I401" s="212"/>
      <c r="J401" s="208"/>
      <c r="K401" s="208"/>
      <c r="L401" s="213"/>
      <c r="M401" s="214"/>
      <c r="N401" s="215"/>
      <c r="O401" s="215"/>
      <c r="P401" s="215"/>
      <c r="Q401" s="215"/>
      <c r="R401" s="215"/>
      <c r="S401" s="215"/>
      <c r="T401" s="216"/>
      <c r="AT401" s="217" t="s">
        <v>173</v>
      </c>
      <c r="AU401" s="217" t="s">
        <v>82</v>
      </c>
      <c r="AV401" s="11" t="s">
        <v>80</v>
      </c>
      <c r="AW401" s="11" t="s">
        <v>36</v>
      </c>
      <c r="AX401" s="11" t="s">
        <v>72</v>
      </c>
      <c r="AY401" s="217" t="s">
        <v>162</v>
      </c>
    </row>
    <row r="402" spans="2:65" s="12" customFormat="1">
      <c r="B402" s="218"/>
      <c r="C402" s="219"/>
      <c r="D402" s="204" t="s">
        <v>173</v>
      </c>
      <c r="E402" s="220" t="s">
        <v>21</v>
      </c>
      <c r="F402" s="221" t="s">
        <v>854</v>
      </c>
      <c r="G402" s="219"/>
      <c r="H402" s="222">
        <v>0.75</v>
      </c>
      <c r="I402" s="223"/>
      <c r="J402" s="219"/>
      <c r="K402" s="219"/>
      <c r="L402" s="224"/>
      <c r="M402" s="225"/>
      <c r="N402" s="226"/>
      <c r="O402" s="226"/>
      <c r="P402" s="226"/>
      <c r="Q402" s="226"/>
      <c r="R402" s="226"/>
      <c r="S402" s="226"/>
      <c r="T402" s="227"/>
      <c r="AT402" s="228" t="s">
        <v>173</v>
      </c>
      <c r="AU402" s="228" t="s">
        <v>82</v>
      </c>
      <c r="AV402" s="12" t="s">
        <v>82</v>
      </c>
      <c r="AW402" s="12" t="s">
        <v>36</v>
      </c>
      <c r="AX402" s="12" t="s">
        <v>72</v>
      </c>
      <c r="AY402" s="228" t="s">
        <v>162</v>
      </c>
    </row>
    <row r="403" spans="2:65" s="13" customFormat="1">
      <c r="B403" s="229"/>
      <c r="C403" s="230"/>
      <c r="D403" s="231" t="s">
        <v>173</v>
      </c>
      <c r="E403" s="232" t="s">
        <v>21</v>
      </c>
      <c r="F403" s="233" t="s">
        <v>177</v>
      </c>
      <c r="G403" s="230"/>
      <c r="H403" s="234">
        <v>0.75</v>
      </c>
      <c r="I403" s="235"/>
      <c r="J403" s="230"/>
      <c r="K403" s="230"/>
      <c r="L403" s="236"/>
      <c r="M403" s="237"/>
      <c r="N403" s="238"/>
      <c r="O403" s="238"/>
      <c r="P403" s="238"/>
      <c r="Q403" s="238"/>
      <c r="R403" s="238"/>
      <c r="S403" s="238"/>
      <c r="T403" s="239"/>
      <c r="AT403" s="240" t="s">
        <v>173</v>
      </c>
      <c r="AU403" s="240" t="s">
        <v>82</v>
      </c>
      <c r="AV403" s="13" t="s">
        <v>169</v>
      </c>
      <c r="AW403" s="13" t="s">
        <v>36</v>
      </c>
      <c r="AX403" s="13" t="s">
        <v>80</v>
      </c>
      <c r="AY403" s="240" t="s">
        <v>162</v>
      </c>
    </row>
    <row r="404" spans="2:65" s="1" customFormat="1" ht="28.9" customHeight="1">
      <c r="B404" s="40"/>
      <c r="C404" s="192" t="s">
        <v>505</v>
      </c>
      <c r="D404" s="192" t="s">
        <v>164</v>
      </c>
      <c r="E404" s="193" t="s">
        <v>511</v>
      </c>
      <c r="F404" s="194" t="s">
        <v>512</v>
      </c>
      <c r="G404" s="195" t="s">
        <v>167</v>
      </c>
      <c r="H404" s="196">
        <v>178</v>
      </c>
      <c r="I404" s="197"/>
      <c r="J404" s="198">
        <f>ROUND(I404*H404,2)</f>
        <v>0</v>
      </c>
      <c r="K404" s="194" t="s">
        <v>21</v>
      </c>
      <c r="L404" s="60"/>
      <c r="M404" s="199" t="s">
        <v>21</v>
      </c>
      <c r="N404" s="200" t="s">
        <v>43</v>
      </c>
      <c r="O404" s="41"/>
      <c r="P404" s="201">
        <f>O404*H404</f>
        <v>0</v>
      </c>
      <c r="Q404" s="201">
        <v>2.4340799999999998</v>
      </c>
      <c r="R404" s="201">
        <f>Q404*H404</f>
        <v>433.26623999999998</v>
      </c>
      <c r="S404" s="201">
        <v>0</v>
      </c>
      <c r="T404" s="202">
        <f>S404*H404</f>
        <v>0</v>
      </c>
      <c r="AR404" s="23" t="s">
        <v>169</v>
      </c>
      <c r="AT404" s="23" t="s">
        <v>164</v>
      </c>
      <c r="AU404" s="23" t="s">
        <v>82</v>
      </c>
      <c r="AY404" s="23" t="s">
        <v>162</v>
      </c>
      <c r="BE404" s="203">
        <f>IF(N404="základní",J404,0)</f>
        <v>0</v>
      </c>
      <c r="BF404" s="203">
        <f>IF(N404="snížená",J404,0)</f>
        <v>0</v>
      </c>
      <c r="BG404" s="203">
        <f>IF(N404="zákl. přenesená",J404,0)</f>
        <v>0</v>
      </c>
      <c r="BH404" s="203">
        <f>IF(N404="sníž. přenesená",J404,0)</f>
        <v>0</v>
      </c>
      <c r="BI404" s="203">
        <f>IF(N404="nulová",J404,0)</f>
        <v>0</v>
      </c>
      <c r="BJ404" s="23" t="s">
        <v>80</v>
      </c>
      <c r="BK404" s="203">
        <f>ROUND(I404*H404,2)</f>
        <v>0</v>
      </c>
      <c r="BL404" s="23" t="s">
        <v>169</v>
      </c>
      <c r="BM404" s="23" t="s">
        <v>974</v>
      </c>
    </row>
    <row r="405" spans="2:65" s="11" customFormat="1">
      <c r="B405" s="207"/>
      <c r="C405" s="208"/>
      <c r="D405" s="204" t="s">
        <v>173</v>
      </c>
      <c r="E405" s="209" t="s">
        <v>21</v>
      </c>
      <c r="F405" s="210" t="s">
        <v>891</v>
      </c>
      <c r="G405" s="208"/>
      <c r="H405" s="211" t="s">
        <v>21</v>
      </c>
      <c r="I405" s="212"/>
      <c r="J405" s="208"/>
      <c r="K405" s="208"/>
      <c r="L405" s="213"/>
      <c r="M405" s="214"/>
      <c r="N405" s="215"/>
      <c r="O405" s="215"/>
      <c r="P405" s="215"/>
      <c r="Q405" s="215"/>
      <c r="R405" s="215"/>
      <c r="S405" s="215"/>
      <c r="T405" s="216"/>
      <c r="AT405" s="217" t="s">
        <v>173</v>
      </c>
      <c r="AU405" s="217" t="s">
        <v>82</v>
      </c>
      <c r="AV405" s="11" t="s">
        <v>80</v>
      </c>
      <c r="AW405" s="11" t="s">
        <v>36</v>
      </c>
      <c r="AX405" s="11" t="s">
        <v>72</v>
      </c>
      <c r="AY405" s="217" t="s">
        <v>162</v>
      </c>
    </row>
    <row r="406" spans="2:65" s="12" customFormat="1">
      <c r="B406" s="218"/>
      <c r="C406" s="219"/>
      <c r="D406" s="204" t="s">
        <v>173</v>
      </c>
      <c r="E406" s="220" t="s">
        <v>21</v>
      </c>
      <c r="F406" s="221" t="s">
        <v>738</v>
      </c>
      <c r="G406" s="219"/>
      <c r="H406" s="222">
        <v>59</v>
      </c>
      <c r="I406" s="223"/>
      <c r="J406" s="219"/>
      <c r="K406" s="219"/>
      <c r="L406" s="224"/>
      <c r="M406" s="225"/>
      <c r="N406" s="226"/>
      <c r="O406" s="226"/>
      <c r="P406" s="226"/>
      <c r="Q406" s="226"/>
      <c r="R406" s="226"/>
      <c r="S406" s="226"/>
      <c r="T406" s="227"/>
      <c r="AT406" s="228" t="s">
        <v>173</v>
      </c>
      <c r="AU406" s="228" t="s">
        <v>82</v>
      </c>
      <c r="AV406" s="12" t="s">
        <v>82</v>
      </c>
      <c r="AW406" s="12" t="s">
        <v>36</v>
      </c>
      <c r="AX406" s="12" t="s">
        <v>72</v>
      </c>
      <c r="AY406" s="228" t="s">
        <v>162</v>
      </c>
    </row>
    <row r="407" spans="2:65" s="12" customFormat="1">
      <c r="B407" s="218"/>
      <c r="C407" s="219"/>
      <c r="D407" s="204" t="s">
        <v>173</v>
      </c>
      <c r="E407" s="220" t="s">
        <v>21</v>
      </c>
      <c r="F407" s="221" t="s">
        <v>975</v>
      </c>
      <c r="G407" s="219"/>
      <c r="H407" s="222">
        <v>0</v>
      </c>
      <c r="I407" s="223"/>
      <c r="J407" s="219"/>
      <c r="K407" s="219"/>
      <c r="L407" s="224"/>
      <c r="M407" s="225"/>
      <c r="N407" s="226"/>
      <c r="O407" s="226"/>
      <c r="P407" s="226"/>
      <c r="Q407" s="226"/>
      <c r="R407" s="226"/>
      <c r="S407" s="226"/>
      <c r="T407" s="227"/>
      <c r="AT407" s="228" t="s">
        <v>173</v>
      </c>
      <c r="AU407" s="228" t="s">
        <v>82</v>
      </c>
      <c r="AV407" s="12" t="s">
        <v>82</v>
      </c>
      <c r="AW407" s="12" t="s">
        <v>36</v>
      </c>
      <c r="AX407" s="12" t="s">
        <v>72</v>
      </c>
      <c r="AY407" s="228" t="s">
        <v>162</v>
      </c>
    </row>
    <row r="408" spans="2:65" s="12" customFormat="1">
      <c r="B408" s="218"/>
      <c r="C408" s="219"/>
      <c r="D408" s="204" t="s">
        <v>173</v>
      </c>
      <c r="E408" s="220" t="s">
        <v>21</v>
      </c>
      <c r="F408" s="221" t="s">
        <v>516</v>
      </c>
      <c r="G408" s="219"/>
      <c r="H408" s="222">
        <v>119</v>
      </c>
      <c r="I408" s="223"/>
      <c r="J408" s="219"/>
      <c r="K408" s="219"/>
      <c r="L408" s="224"/>
      <c r="M408" s="225"/>
      <c r="N408" s="226"/>
      <c r="O408" s="226"/>
      <c r="P408" s="226"/>
      <c r="Q408" s="226"/>
      <c r="R408" s="226"/>
      <c r="S408" s="226"/>
      <c r="T408" s="227"/>
      <c r="AT408" s="228" t="s">
        <v>173</v>
      </c>
      <c r="AU408" s="228" t="s">
        <v>82</v>
      </c>
      <c r="AV408" s="12" t="s">
        <v>82</v>
      </c>
      <c r="AW408" s="12" t="s">
        <v>36</v>
      </c>
      <c r="AX408" s="12" t="s">
        <v>72</v>
      </c>
      <c r="AY408" s="228" t="s">
        <v>162</v>
      </c>
    </row>
    <row r="409" spans="2:65" s="13" customFormat="1">
      <c r="B409" s="229"/>
      <c r="C409" s="230"/>
      <c r="D409" s="231" t="s">
        <v>173</v>
      </c>
      <c r="E409" s="232" t="s">
        <v>21</v>
      </c>
      <c r="F409" s="233" t="s">
        <v>177</v>
      </c>
      <c r="G409" s="230"/>
      <c r="H409" s="234">
        <v>178</v>
      </c>
      <c r="I409" s="235"/>
      <c r="J409" s="230"/>
      <c r="K409" s="230"/>
      <c r="L409" s="236"/>
      <c r="M409" s="237"/>
      <c r="N409" s="238"/>
      <c r="O409" s="238"/>
      <c r="P409" s="238"/>
      <c r="Q409" s="238"/>
      <c r="R409" s="238"/>
      <c r="S409" s="238"/>
      <c r="T409" s="239"/>
      <c r="AT409" s="240" t="s">
        <v>173</v>
      </c>
      <c r="AU409" s="240" t="s">
        <v>82</v>
      </c>
      <c r="AV409" s="13" t="s">
        <v>169</v>
      </c>
      <c r="AW409" s="13" t="s">
        <v>36</v>
      </c>
      <c r="AX409" s="13" t="s">
        <v>80</v>
      </c>
      <c r="AY409" s="240" t="s">
        <v>162</v>
      </c>
    </row>
    <row r="410" spans="2:65" s="1" customFormat="1" ht="40.15" customHeight="1">
      <c r="B410" s="40"/>
      <c r="C410" s="192" t="s">
        <v>510</v>
      </c>
      <c r="D410" s="192" t="s">
        <v>164</v>
      </c>
      <c r="E410" s="193" t="s">
        <v>506</v>
      </c>
      <c r="F410" s="194" t="s">
        <v>507</v>
      </c>
      <c r="G410" s="195" t="s">
        <v>167</v>
      </c>
      <c r="H410" s="196">
        <v>17</v>
      </c>
      <c r="I410" s="197"/>
      <c r="J410" s="198">
        <f>ROUND(I410*H410,2)</f>
        <v>0</v>
      </c>
      <c r="K410" s="194" t="s">
        <v>21</v>
      </c>
      <c r="L410" s="60"/>
      <c r="M410" s="199" t="s">
        <v>21</v>
      </c>
      <c r="N410" s="200" t="s">
        <v>43</v>
      </c>
      <c r="O410" s="41"/>
      <c r="P410" s="201">
        <f>O410*H410</f>
        <v>0</v>
      </c>
      <c r="Q410" s="201">
        <v>2.4340799999999998</v>
      </c>
      <c r="R410" s="201">
        <f>Q410*H410</f>
        <v>41.379359999999998</v>
      </c>
      <c r="S410" s="201">
        <v>0</v>
      </c>
      <c r="T410" s="202">
        <f>S410*H410</f>
        <v>0</v>
      </c>
      <c r="AR410" s="23" t="s">
        <v>169</v>
      </c>
      <c r="AT410" s="23" t="s">
        <v>164</v>
      </c>
      <c r="AU410" s="23" t="s">
        <v>82</v>
      </c>
      <c r="AY410" s="23" t="s">
        <v>162</v>
      </c>
      <c r="BE410" s="203">
        <f>IF(N410="základní",J410,0)</f>
        <v>0</v>
      </c>
      <c r="BF410" s="203">
        <f>IF(N410="snížená",J410,0)</f>
        <v>0</v>
      </c>
      <c r="BG410" s="203">
        <f>IF(N410="zákl. přenesená",J410,0)</f>
        <v>0</v>
      </c>
      <c r="BH410" s="203">
        <f>IF(N410="sníž. přenesená",J410,0)</f>
        <v>0</v>
      </c>
      <c r="BI410" s="203">
        <f>IF(N410="nulová",J410,0)</f>
        <v>0</v>
      </c>
      <c r="BJ410" s="23" t="s">
        <v>80</v>
      </c>
      <c r="BK410" s="203">
        <f>ROUND(I410*H410,2)</f>
        <v>0</v>
      </c>
      <c r="BL410" s="23" t="s">
        <v>169</v>
      </c>
      <c r="BM410" s="23" t="s">
        <v>976</v>
      </c>
    </row>
    <row r="411" spans="2:65" s="1" customFormat="1" ht="94.5">
      <c r="B411" s="40"/>
      <c r="C411" s="62"/>
      <c r="D411" s="204" t="s">
        <v>171</v>
      </c>
      <c r="E411" s="62"/>
      <c r="F411" s="205" t="s">
        <v>502</v>
      </c>
      <c r="G411" s="62"/>
      <c r="H411" s="62"/>
      <c r="I411" s="162"/>
      <c r="J411" s="62"/>
      <c r="K411" s="62"/>
      <c r="L411" s="60"/>
      <c r="M411" s="206"/>
      <c r="N411" s="41"/>
      <c r="O411" s="41"/>
      <c r="P411" s="41"/>
      <c r="Q411" s="41"/>
      <c r="R411" s="41"/>
      <c r="S411" s="41"/>
      <c r="T411" s="77"/>
      <c r="AT411" s="23" t="s">
        <v>171</v>
      </c>
      <c r="AU411" s="23" t="s">
        <v>82</v>
      </c>
    </row>
    <row r="412" spans="2:65" s="11" customFormat="1">
      <c r="B412" s="207"/>
      <c r="C412" s="208"/>
      <c r="D412" s="204" t="s">
        <v>173</v>
      </c>
      <c r="E412" s="209" t="s">
        <v>21</v>
      </c>
      <c r="F412" s="210" t="s">
        <v>891</v>
      </c>
      <c r="G412" s="208"/>
      <c r="H412" s="211" t="s">
        <v>21</v>
      </c>
      <c r="I412" s="212"/>
      <c r="J412" s="208"/>
      <c r="K412" s="208"/>
      <c r="L412" s="213"/>
      <c r="M412" s="214"/>
      <c r="N412" s="215"/>
      <c r="O412" s="215"/>
      <c r="P412" s="215"/>
      <c r="Q412" s="215"/>
      <c r="R412" s="215"/>
      <c r="S412" s="215"/>
      <c r="T412" s="216"/>
      <c r="AT412" s="217" t="s">
        <v>173</v>
      </c>
      <c r="AU412" s="217" t="s">
        <v>82</v>
      </c>
      <c r="AV412" s="11" t="s">
        <v>80</v>
      </c>
      <c r="AW412" s="11" t="s">
        <v>36</v>
      </c>
      <c r="AX412" s="11" t="s">
        <v>72</v>
      </c>
      <c r="AY412" s="217" t="s">
        <v>162</v>
      </c>
    </row>
    <row r="413" spans="2:65" s="11" customFormat="1">
      <c r="B413" s="207"/>
      <c r="C413" s="208"/>
      <c r="D413" s="204" t="s">
        <v>173</v>
      </c>
      <c r="E413" s="209" t="s">
        <v>21</v>
      </c>
      <c r="F413" s="210" t="s">
        <v>509</v>
      </c>
      <c r="G413" s="208"/>
      <c r="H413" s="211" t="s">
        <v>21</v>
      </c>
      <c r="I413" s="212"/>
      <c r="J413" s="208"/>
      <c r="K413" s="208"/>
      <c r="L413" s="213"/>
      <c r="M413" s="214"/>
      <c r="N413" s="215"/>
      <c r="O413" s="215"/>
      <c r="P413" s="215"/>
      <c r="Q413" s="215"/>
      <c r="R413" s="215"/>
      <c r="S413" s="215"/>
      <c r="T413" s="216"/>
      <c r="AT413" s="217" t="s">
        <v>173</v>
      </c>
      <c r="AU413" s="217" t="s">
        <v>82</v>
      </c>
      <c r="AV413" s="11" t="s">
        <v>80</v>
      </c>
      <c r="AW413" s="11" t="s">
        <v>36</v>
      </c>
      <c r="AX413" s="11" t="s">
        <v>72</v>
      </c>
      <c r="AY413" s="217" t="s">
        <v>162</v>
      </c>
    </row>
    <row r="414" spans="2:65" s="12" customFormat="1">
      <c r="B414" s="218"/>
      <c r="C414" s="219"/>
      <c r="D414" s="204" t="s">
        <v>173</v>
      </c>
      <c r="E414" s="220" t="s">
        <v>21</v>
      </c>
      <c r="F414" s="221" t="s">
        <v>275</v>
      </c>
      <c r="G414" s="219"/>
      <c r="H414" s="222">
        <v>17</v>
      </c>
      <c r="I414" s="223"/>
      <c r="J414" s="219"/>
      <c r="K414" s="219"/>
      <c r="L414" s="224"/>
      <c r="M414" s="225"/>
      <c r="N414" s="226"/>
      <c r="O414" s="226"/>
      <c r="P414" s="226"/>
      <c r="Q414" s="226"/>
      <c r="R414" s="226"/>
      <c r="S414" s="226"/>
      <c r="T414" s="227"/>
      <c r="AT414" s="228" t="s">
        <v>173</v>
      </c>
      <c r="AU414" s="228" t="s">
        <v>82</v>
      </c>
      <c r="AV414" s="12" t="s">
        <v>82</v>
      </c>
      <c r="AW414" s="12" t="s">
        <v>36</v>
      </c>
      <c r="AX414" s="12" t="s">
        <v>72</v>
      </c>
      <c r="AY414" s="228" t="s">
        <v>162</v>
      </c>
    </row>
    <row r="415" spans="2:65" s="13" customFormat="1">
      <c r="B415" s="229"/>
      <c r="C415" s="230"/>
      <c r="D415" s="231" t="s">
        <v>173</v>
      </c>
      <c r="E415" s="232" t="s">
        <v>21</v>
      </c>
      <c r="F415" s="233" t="s">
        <v>177</v>
      </c>
      <c r="G415" s="230"/>
      <c r="H415" s="234">
        <v>17</v>
      </c>
      <c r="I415" s="235"/>
      <c r="J415" s="230"/>
      <c r="K415" s="230"/>
      <c r="L415" s="236"/>
      <c r="M415" s="237"/>
      <c r="N415" s="238"/>
      <c r="O415" s="238"/>
      <c r="P415" s="238"/>
      <c r="Q415" s="238"/>
      <c r="R415" s="238"/>
      <c r="S415" s="238"/>
      <c r="T415" s="239"/>
      <c r="AT415" s="240" t="s">
        <v>173</v>
      </c>
      <c r="AU415" s="240" t="s">
        <v>82</v>
      </c>
      <c r="AV415" s="13" t="s">
        <v>169</v>
      </c>
      <c r="AW415" s="13" t="s">
        <v>36</v>
      </c>
      <c r="AX415" s="13" t="s">
        <v>80</v>
      </c>
      <c r="AY415" s="240" t="s">
        <v>162</v>
      </c>
    </row>
    <row r="416" spans="2:65" s="1" customFormat="1" ht="40.15" customHeight="1">
      <c r="B416" s="40"/>
      <c r="C416" s="192" t="s">
        <v>517</v>
      </c>
      <c r="D416" s="192" t="s">
        <v>164</v>
      </c>
      <c r="E416" s="193" t="s">
        <v>518</v>
      </c>
      <c r="F416" s="194" t="s">
        <v>519</v>
      </c>
      <c r="G416" s="195" t="s">
        <v>260</v>
      </c>
      <c r="H416" s="196">
        <v>42.5</v>
      </c>
      <c r="I416" s="197"/>
      <c r="J416" s="198">
        <f>ROUND(I416*H416,2)</f>
        <v>0</v>
      </c>
      <c r="K416" s="194" t="s">
        <v>168</v>
      </c>
      <c r="L416" s="60"/>
      <c r="M416" s="199" t="s">
        <v>21</v>
      </c>
      <c r="N416" s="200" t="s">
        <v>43</v>
      </c>
      <c r="O416" s="41"/>
      <c r="P416" s="201">
        <f>O416*H416</f>
        <v>0</v>
      </c>
      <c r="Q416" s="201">
        <v>0</v>
      </c>
      <c r="R416" s="201">
        <f>Q416*H416</f>
        <v>0</v>
      </c>
      <c r="S416" s="201">
        <v>0</v>
      </c>
      <c r="T416" s="202">
        <f>S416*H416</f>
        <v>0</v>
      </c>
      <c r="AR416" s="23" t="s">
        <v>169</v>
      </c>
      <c r="AT416" s="23" t="s">
        <v>164</v>
      </c>
      <c r="AU416" s="23" t="s">
        <v>82</v>
      </c>
      <c r="AY416" s="23" t="s">
        <v>162</v>
      </c>
      <c r="BE416" s="203">
        <f>IF(N416="základní",J416,0)</f>
        <v>0</v>
      </c>
      <c r="BF416" s="203">
        <f>IF(N416="snížená",J416,0)</f>
        <v>0</v>
      </c>
      <c r="BG416" s="203">
        <f>IF(N416="zákl. přenesená",J416,0)</f>
        <v>0</v>
      </c>
      <c r="BH416" s="203">
        <f>IF(N416="sníž. přenesená",J416,0)</f>
        <v>0</v>
      </c>
      <c r="BI416" s="203">
        <f>IF(N416="nulová",J416,0)</f>
        <v>0</v>
      </c>
      <c r="BJ416" s="23" t="s">
        <v>80</v>
      </c>
      <c r="BK416" s="203">
        <f>ROUND(I416*H416,2)</f>
        <v>0</v>
      </c>
      <c r="BL416" s="23" t="s">
        <v>169</v>
      </c>
      <c r="BM416" s="23" t="s">
        <v>977</v>
      </c>
    </row>
    <row r="417" spans="2:65" s="1" customFormat="1" ht="94.5">
      <c r="B417" s="40"/>
      <c r="C417" s="62"/>
      <c r="D417" s="204" t="s">
        <v>171</v>
      </c>
      <c r="E417" s="62"/>
      <c r="F417" s="205" t="s">
        <v>502</v>
      </c>
      <c r="G417" s="62"/>
      <c r="H417" s="62"/>
      <c r="I417" s="162"/>
      <c r="J417" s="62"/>
      <c r="K417" s="62"/>
      <c r="L417" s="60"/>
      <c r="M417" s="206"/>
      <c r="N417" s="41"/>
      <c r="O417" s="41"/>
      <c r="P417" s="41"/>
      <c r="Q417" s="41"/>
      <c r="R417" s="41"/>
      <c r="S417" s="41"/>
      <c r="T417" s="77"/>
      <c r="AT417" s="23" t="s">
        <v>171</v>
      </c>
      <c r="AU417" s="23" t="s">
        <v>82</v>
      </c>
    </row>
    <row r="418" spans="2:65" s="11" customFormat="1">
      <c r="B418" s="207"/>
      <c r="C418" s="208"/>
      <c r="D418" s="204" t="s">
        <v>173</v>
      </c>
      <c r="E418" s="209" t="s">
        <v>21</v>
      </c>
      <c r="F418" s="210" t="s">
        <v>891</v>
      </c>
      <c r="G418" s="208"/>
      <c r="H418" s="211" t="s">
        <v>21</v>
      </c>
      <c r="I418" s="212"/>
      <c r="J418" s="208"/>
      <c r="K418" s="208"/>
      <c r="L418" s="213"/>
      <c r="M418" s="214"/>
      <c r="N418" s="215"/>
      <c r="O418" s="215"/>
      <c r="P418" s="215"/>
      <c r="Q418" s="215"/>
      <c r="R418" s="215"/>
      <c r="S418" s="215"/>
      <c r="T418" s="216"/>
      <c r="AT418" s="217" t="s">
        <v>173</v>
      </c>
      <c r="AU418" s="217" t="s">
        <v>82</v>
      </c>
      <c r="AV418" s="11" t="s">
        <v>80</v>
      </c>
      <c r="AW418" s="11" t="s">
        <v>36</v>
      </c>
      <c r="AX418" s="11" t="s">
        <v>72</v>
      </c>
      <c r="AY418" s="217" t="s">
        <v>162</v>
      </c>
    </row>
    <row r="419" spans="2:65" s="11" customFormat="1">
      <c r="B419" s="207"/>
      <c r="C419" s="208"/>
      <c r="D419" s="204" t="s">
        <v>173</v>
      </c>
      <c r="E419" s="209" t="s">
        <v>21</v>
      </c>
      <c r="F419" s="210" t="s">
        <v>521</v>
      </c>
      <c r="G419" s="208"/>
      <c r="H419" s="211" t="s">
        <v>21</v>
      </c>
      <c r="I419" s="212"/>
      <c r="J419" s="208"/>
      <c r="K419" s="208"/>
      <c r="L419" s="213"/>
      <c r="M419" s="214"/>
      <c r="N419" s="215"/>
      <c r="O419" s="215"/>
      <c r="P419" s="215"/>
      <c r="Q419" s="215"/>
      <c r="R419" s="215"/>
      <c r="S419" s="215"/>
      <c r="T419" s="216"/>
      <c r="AT419" s="217" t="s">
        <v>173</v>
      </c>
      <c r="AU419" s="217" t="s">
        <v>82</v>
      </c>
      <c r="AV419" s="11" t="s">
        <v>80</v>
      </c>
      <c r="AW419" s="11" t="s">
        <v>36</v>
      </c>
      <c r="AX419" s="11" t="s">
        <v>72</v>
      </c>
      <c r="AY419" s="217" t="s">
        <v>162</v>
      </c>
    </row>
    <row r="420" spans="2:65" s="12" customFormat="1">
      <c r="B420" s="218"/>
      <c r="C420" s="219"/>
      <c r="D420" s="204" t="s">
        <v>173</v>
      </c>
      <c r="E420" s="220" t="s">
        <v>21</v>
      </c>
      <c r="F420" s="221" t="s">
        <v>978</v>
      </c>
      <c r="G420" s="219"/>
      <c r="H420" s="222">
        <v>42.5</v>
      </c>
      <c r="I420" s="223"/>
      <c r="J420" s="219"/>
      <c r="K420" s="219"/>
      <c r="L420" s="224"/>
      <c r="M420" s="225"/>
      <c r="N420" s="226"/>
      <c r="O420" s="226"/>
      <c r="P420" s="226"/>
      <c r="Q420" s="226"/>
      <c r="R420" s="226"/>
      <c r="S420" s="226"/>
      <c r="T420" s="227"/>
      <c r="AT420" s="228" t="s">
        <v>173</v>
      </c>
      <c r="AU420" s="228" t="s">
        <v>82</v>
      </c>
      <c r="AV420" s="12" t="s">
        <v>82</v>
      </c>
      <c r="AW420" s="12" t="s">
        <v>36</v>
      </c>
      <c r="AX420" s="12" t="s">
        <v>72</v>
      </c>
      <c r="AY420" s="228" t="s">
        <v>162</v>
      </c>
    </row>
    <row r="421" spans="2:65" s="13" customFormat="1">
      <c r="B421" s="229"/>
      <c r="C421" s="230"/>
      <c r="D421" s="231" t="s">
        <v>173</v>
      </c>
      <c r="E421" s="232" t="s">
        <v>21</v>
      </c>
      <c r="F421" s="233" t="s">
        <v>177</v>
      </c>
      <c r="G421" s="230"/>
      <c r="H421" s="234">
        <v>42.5</v>
      </c>
      <c r="I421" s="235"/>
      <c r="J421" s="230"/>
      <c r="K421" s="230"/>
      <c r="L421" s="236"/>
      <c r="M421" s="237"/>
      <c r="N421" s="238"/>
      <c r="O421" s="238"/>
      <c r="P421" s="238"/>
      <c r="Q421" s="238"/>
      <c r="R421" s="238"/>
      <c r="S421" s="238"/>
      <c r="T421" s="239"/>
      <c r="AT421" s="240" t="s">
        <v>173</v>
      </c>
      <c r="AU421" s="240" t="s">
        <v>82</v>
      </c>
      <c r="AV421" s="13" t="s">
        <v>169</v>
      </c>
      <c r="AW421" s="13" t="s">
        <v>36</v>
      </c>
      <c r="AX421" s="13" t="s">
        <v>80</v>
      </c>
      <c r="AY421" s="240" t="s">
        <v>162</v>
      </c>
    </row>
    <row r="422" spans="2:65" s="1" customFormat="1" ht="28.9" customHeight="1">
      <c r="B422" s="40"/>
      <c r="C422" s="192" t="s">
        <v>523</v>
      </c>
      <c r="D422" s="192" t="s">
        <v>164</v>
      </c>
      <c r="E422" s="193" t="s">
        <v>524</v>
      </c>
      <c r="F422" s="194" t="s">
        <v>525</v>
      </c>
      <c r="G422" s="195" t="s">
        <v>167</v>
      </c>
      <c r="H422" s="196">
        <v>3</v>
      </c>
      <c r="I422" s="197"/>
      <c r="J422" s="198">
        <f>ROUND(I422*H422,2)</f>
        <v>0</v>
      </c>
      <c r="K422" s="194" t="s">
        <v>168</v>
      </c>
      <c r="L422" s="60"/>
      <c r="M422" s="199" t="s">
        <v>21</v>
      </c>
      <c r="N422" s="200" t="s">
        <v>43</v>
      </c>
      <c r="O422" s="41"/>
      <c r="P422" s="201">
        <f>O422*H422</f>
        <v>0</v>
      </c>
      <c r="Q422" s="201">
        <v>1.8480000000000001</v>
      </c>
      <c r="R422" s="201">
        <f>Q422*H422</f>
        <v>5.5440000000000005</v>
      </c>
      <c r="S422" s="201">
        <v>0</v>
      </c>
      <c r="T422" s="202">
        <f>S422*H422</f>
        <v>0</v>
      </c>
      <c r="AR422" s="23" t="s">
        <v>169</v>
      </c>
      <c r="AT422" s="23" t="s">
        <v>164</v>
      </c>
      <c r="AU422" s="23" t="s">
        <v>82</v>
      </c>
      <c r="AY422" s="23" t="s">
        <v>162</v>
      </c>
      <c r="BE422" s="203">
        <f>IF(N422="základní",J422,0)</f>
        <v>0</v>
      </c>
      <c r="BF422" s="203">
        <f>IF(N422="snížená",J422,0)</f>
        <v>0</v>
      </c>
      <c r="BG422" s="203">
        <f>IF(N422="zákl. přenesená",J422,0)</f>
        <v>0</v>
      </c>
      <c r="BH422" s="203">
        <f>IF(N422="sníž. přenesená",J422,0)</f>
        <v>0</v>
      </c>
      <c r="BI422" s="203">
        <f>IF(N422="nulová",J422,0)</f>
        <v>0</v>
      </c>
      <c r="BJ422" s="23" t="s">
        <v>80</v>
      </c>
      <c r="BK422" s="203">
        <f>ROUND(I422*H422,2)</f>
        <v>0</v>
      </c>
      <c r="BL422" s="23" t="s">
        <v>169</v>
      </c>
      <c r="BM422" s="23" t="s">
        <v>979</v>
      </c>
    </row>
    <row r="423" spans="2:65" s="1" customFormat="1" ht="94.5">
      <c r="B423" s="40"/>
      <c r="C423" s="62"/>
      <c r="D423" s="204" t="s">
        <v>171</v>
      </c>
      <c r="E423" s="62"/>
      <c r="F423" s="205" t="s">
        <v>527</v>
      </c>
      <c r="G423" s="62"/>
      <c r="H423" s="62"/>
      <c r="I423" s="162"/>
      <c r="J423" s="62"/>
      <c r="K423" s="62"/>
      <c r="L423" s="60"/>
      <c r="M423" s="206"/>
      <c r="N423" s="41"/>
      <c r="O423" s="41"/>
      <c r="P423" s="41"/>
      <c r="Q423" s="41"/>
      <c r="R423" s="41"/>
      <c r="S423" s="41"/>
      <c r="T423" s="77"/>
      <c r="AT423" s="23" t="s">
        <v>171</v>
      </c>
      <c r="AU423" s="23" t="s">
        <v>82</v>
      </c>
    </row>
    <row r="424" spans="2:65" s="11" customFormat="1">
      <c r="B424" s="207"/>
      <c r="C424" s="208"/>
      <c r="D424" s="204" t="s">
        <v>173</v>
      </c>
      <c r="E424" s="209" t="s">
        <v>21</v>
      </c>
      <c r="F424" s="210" t="s">
        <v>891</v>
      </c>
      <c r="G424" s="208"/>
      <c r="H424" s="211" t="s">
        <v>21</v>
      </c>
      <c r="I424" s="212"/>
      <c r="J424" s="208"/>
      <c r="K424" s="208"/>
      <c r="L424" s="213"/>
      <c r="M424" s="214"/>
      <c r="N424" s="215"/>
      <c r="O424" s="215"/>
      <c r="P424" s="215"/>
      <c r="Q424" s="215"/>
      <c r="R424" s="215"/>
      <c r="S424" s="215"/>
      <c r="T424" s="216"/>
      <c r="AT424" s="217" t="s">
        <v>173</v>
      </c>
      <c r="AU424" s="217" t="s">
        <v>82</v>
      </c>
      <c r="AV424" s="11" t="s">
        <v>80</v>
      </c>
      <c r="AW424" s="11" t="s">
        <v>36</v>
      </c>
      <c r="AX424" s="11" t="s">
        <v>72</v>
      </c>
      <c r="AY424" s="217" t="s">
        <v>162</v>
      </c>
    </row>
    <row r="425" spans="2:65" s="11" customFormat="1">
      <c r="B425" s="207"/>
      <c r="C425" s="208"/>
      <c r="D425" s="204" t="s">
        <v>173</v>
      </c>
      <c r="E425" s="209" t="s">
        <v>21</v>
      </c>
      <c r="F425" s="210" t="s">
        <v>528</v>
      </c>
      <c r="G425" s="208"/>
      <c r="H425" s="211" t="s">
        <v>21</v>
      </c>
      <c r="I425" s="212"/>
      <c r="J425" s="208"/>
      <c r="K425" s="208"/>
      <c r="L425" s="213"/>
      <c r="M425" s="214"/>
      <c r="N425" s="215"/>
      <c r="O425" s="215"/>
      <c r="P425" s="215"/>
      <c r="Q425" s="215"/>
      <c r="R425" s="215"/>
      <c r="S425" s="215"/>
      <c r="T425" s="216"/>
      <c r="AT425" s="217" t="s">
        <v>173</v>
      </c>
      <c r="AU425" s="217" t="s">
        <v>82</v>
      </c>
      <c r="AV425" s="11" t="s">
        <v>80</v>
      </c>
      <c r="AW425" s="11" t="s">
        <v>36</v>
      </c>
      <c r="AX425" s="11" t="s">
        <v>72</v>
      </c>
      <c r="AY425" s="217" t="s">
        <v>162</v>
      </c>
    </row>
    <row r="426" spans="2:65" s="12" customFormat="1">
      <c r="B426" s="218"/>
      <c r="C426" s="219"/>
      <c r="D426" s="204" t="s">
        <v>173</v>
      </c>
      <c r="E426" s="220" t="s">
        <v>21</v>
      </c>
      <c r="F426" s="221" t="s">
        <v>183</v>
      </c>
      <c r="G426" s="219"/>
      <c r="H426" s="222">
        <v>3</v>
      </c>
      <c r="I426" s="223"/>
      <c r="J426" s="219"/>
      <c r="K426" s="219"/>
      <c r="L426" s="224"/>
      <c r="M426" s="225"/>
      <c r="N426" s="226"/>
      <c r="O426" s="226"/>
      <c r="P426" s="226"/>
      <c r="Q426" s="226"/>
      <c r="R426" s="226"/>
      <c r="S426" s="226"/>
      <c r="T426" s="227"/>
      <c r="AT426" s="228" t="s">
        <v>173</v>
      </c>
      <c r="AU426" s="228" t="s">
        <v>82</v>
      </c>
      <c r="AV426" s="12" t="s">
        <v>82</v>
      </c>
      <c r="AW426" s="12" t="s">
        <v>36</v>
      </c>
      <c r="AX426" s="12" t="s">
        <v>72</v>
      </c>
      <c r="AY426" s="228" t="s">
        <v>162</v>
      </c>
    </row>
    <row r="427" spans="2:65" s="13" customFormat="1">
      <c r="B427" s="229"/>
      <c r="C427" s="230"/>
      <c r="D427" s="231" t="s">
        <v>173</v>
      </c>
      <c r="E427" s="232" t="s">
        <v>21</v>
      </c>
      <c r="F427" s="233" t="s">
        <v>177</v>
      </c>
      <c r="G427" s="230"/>
      <c r="H427" s="234">
        <v>3</v>
      </c>
      <c r="I427" s="235"/>
      <c r="J427" s="230"/>
      <c r="K427" s="230"/>
      <c r="L427" s="236"/>
      <c r="M427" s="237"/>
      <c r="N427" s="238"/>
      <c r="O427" s="238"/>
      <c r="P427" s="238"/>
      <c r="Q427" s="238"/>
      <c r="R427" s="238"/>
      <c r="S427" s="238"/>
      <c r="T427" s="239"/>
      <c r="AT427" s="240" t="s">
        <v>173</v>
      </c>
      <c r="AU427" s="240" t="s">
        <v>82</v>
      </c>
      <c r="AV427" s="13" t="s">
        <v>169</v>
      </c>
      <c r="AW427" s="13" t="s">
        <v>36</v>
      </c>
      <c r="AX427" s="13" t="s">
        <v>80</v>
      </c>
      <c r="AY427" s="240" t="s">
        <v>162</v>
      </c>
    </row>
    <row r="428" spans="2:65" s="1" customFormat="1" ht="28.9" customHeight="1">
      <c r="B428" s="40"/>
      <c r="C428" s="192" t="s">
        <v>529</v>
      </c>
      <c r="D428" s="192" t="s">
        <v>164</v>
      </c>
      <c r="E428" s="193" t="s">
        <v>530</v>
      </c>
      <c r="F428" s="194" t="s">
        <v>531</v>
      </c>
      <c r="G428" s="195" t="s">
        <v>260</v>
      </c>
      <c r="H428" s="196">
        <v>48.03</v>
      </c>
      <c r="I428" s="197"/>
      <c r="J428" s="198">
        <f>ROUND(I428*H428,2)</f>
        <v>0</v>
      </c>
      <c r="K428" s="194" t="s">
        <v>168</v>
      </c>
      <c r="L428" s="60"/>
      <c r="M428" s="199" t="s">
        <v>21</v>
      </c>
      <c r="N428" s="200" t="s">
        <v>43</v>
      </c>
      <c r="O428" s="41"/>
      <c r="P428" s="201">
        <f>O428*H428</f>
        <v>0</v>
      </c>
      <c r="Q428" s="201">
        <v>0.60875999999999997</v>
      </c>
      <c r="R428" s="201">
        <f>Q428*H428</f>
        <v>29.238742800000001</v>
      </c>
      <c r="S428" s="201">
        <v>0</v>
      </c>
      <c r="T428" s="202">
        <f>S428*H428</f>
        <v>0</v>
      </c>
      <c r="AR428" s="23" t="s">
        <v>169</v>
      </c>
      <c r="AT428" s="23" t="s">
        <v>164</v>
      </c>
      <c r="AU428" s="23" t="s">
        <v>82</v>
      </c>
      <c r="AY428" s="23" t="s">
        <v>162</v>
      </c>
      <c r="BE428" s="203">
        <f>IF(N428="základní",J428,0)</f>
        <v>0</v>
      </c>
      <c r="BF428" s="203">
        <f>IF(N428="snížená",J428,0)</f>
        <v>0</v>
      </c>
      <c r="BG428" s="203">
        <f>IF(N428="zákl. přenesená",J428,0)</f>
        <v>0</v>
      </c>
      <c r="BH428" s="203">
        <f>IF(N428="sníž. přenesená",J428,0)</f>
        <v>0</v>
      </c>
      <c r="BI428" s="203">
        <f>IF(N428="nulová",J428,0)</f>
        <v>0</v>
      </c>
      <c r="BJ428" s="23" t="s">
        <v>80</v>
      </c>
      <c r="BK428" s="203">
        <f>ROUND(I428*H428,2)</f>
        <v>0</v>
      </c>
      <c r="BL428" s="23" t="s">
        <v>169</v>
      </c>
      <c r="BM428" s="23" t="s">
        <v>980</v>
      </c>
    </row>
    <row r="429" spans="2:65" s="1" customFormat="1" ht="94.5">
      <c r="B429" s="40"/>
      <c r="C429" s="62"/>
      <c r="D429" s="204" t="s">
        <v>171</v>
      </c>
      <c r="E429" s="62"/>
      <c r="F429" s="205" t="s">
        <v>533</v>
      </c>
      <c r="G429" s="62"/>
      <c r="H429" s="62"/>
      <c r="I429" s="162"/>
      <c r="J429" s="62"/>
      <c r="K429" s="62"/>
      <c r="L429" s="60"/>
      <c r="M429" s="206"/>
      <c r="N429" s="41"/>
      <c r="O429" s="41"/>
      <c r="P429" s="41"/>
      <c r="Q429" s="41"/>
      <c r="R429" s="41"/>
      <c r="S429" s="41"/>
      <c r="T429" s="77"/>
      <c r="AT429" s="23" t="s">
        <v>171</v>
      </c>
      <c r="AU429" s="23" t="s">
        <v>82</v>
      </c>
    </row>
    <row r="430" spans="2:65" s="11" customFormat="1">
      <c r="B430" s="207"/>
      <c r="C430" s="208"/>
      <c r="D430" s="204" t="s">
        <v>173</v>
      </c>
      <c r="E430" s="209" t="s">
        <v>21</v>
      </c>
      <c r="F430" s="210" t="s">
        <v>891</v>
      </c>
      <c r="G430" s="208"/>
      <c r="H430" s="211" t="s">
        <v>21</v>
      </c>
      <c r="I430" s="212"/>
      <c r="J430" s="208"/>
      <c r="K430" s="208"/>
      <c r="L430" s="213"/>
      <c r="M430" s="214"/>
      <c r="N430" s="215"/>
      <c r="O430" s="215"/>
      <c r="P430" s="215"/>
      <c r="Q430" s="215"/>
      <c r="R430" s="215"/>
      <c r="S430" s="215"/>
      <c r="T430" s="216"/>
      <c r="AT430" s="217" t="s">
        <v>173</v>
      </c>
      <c r="AU430" s="217" t="s">
        <v>82</v>
      </c>
      <c r="AV430" s="11" t="s">
        <v>80</v>
      </c>
      <c r="AW430" s="11" t="s">
        <v>36</v>
      </c>
      <c r="AX430" s="11" t="s">
        <v>72</v>
      </c>
      <c r="AY430" s="217" t="s">
        <v>162</v>
      </c>
    </row>
    <row r="431" spans="2:65" s="11" customFormat="1">
      <c r="B431" s="207"/>
      <c r="C431" s="208"/>
      <c r="D431" s="204" t="s">
        <v>173</v>
      </c>
      <c r="E431" s="209" t="s">
        <v>21</v>
      </c>
      <c r="F431" s="210" t="s">
        <v>534</v>
      </c>
      <c r="G431" s="208"/>
      <c r="H431" s="211" t="s">
        <v>21</v>
      </c>
      <c r="I431" s="212"/>
      <c r="J431" s="208"/>
      <c r="K431" s="208"/>
      <c r="L431" s="213"/>
      <c r="M431" s="214"/>
      <c r="N431" s="215"/>
      <c r="O431" s="215"/>
      <c r="P431" s="215"/>
      <c r="Q431" s="215"/>
      <c r="R431" s="215"/>
      <c r="S431" s="215"/>
      <c r="T431" s="216"/>
      <c r="AT431" s="217" t="s">
        <v>173</v>
      </c>
      <c r="AU431" s="217" t="s">
        <v>82</v>
      </c>
      <c r="AV431" s="11" t="s">
        <v>80</v>
      </c>
      <c r="AW431" s="11" t="s">
        <v>36</v>
      </c>
      <c r="AX431" s="11" t="s">
        <v>72</v>
      </c>
      <c r="AY431" s="217" t="s">
        <v>162</v>
      </c>
    </row>
    <row r="432" spans="2:65" s="12" customFormat="1">
      <c r="B432" s="218"/>
      <c r="C432" s="219"/>
      <c r="D432" s="204" t="s">
        <v>173</v>
      </c>
      <c r="E432" s="220" t="s">
        <v>21</v>
      </c>
      <c r="F432" s="221" t="s">
        <v>466</v>
      </c>
      <c r="G432" s="219"/>
      <c r="H432" s="222">
        <v>45</v>
      </c>
      <c r="I432" s="223"/>
      <c r="J432" s="219"/>
      <c r="K432" s="219"/>
      <c r="L432" s="224"/>
      <c r="M432" s="225"/>
      <c r="N432" s="226"/>
      <c r="O432" s="226"/>
      <c r="P432" s="226"/>
      <c r="Q432" s="226"/>
      <c r="R432" s="226"/>
      <c r="S432" s="226"/>
      <c r="T432" s="227"/>
      <c r="AT432" s="228" t="s">
        <v>173</v>
      </c>
      <c r="AU432" s="228" t="s">
        <v>82</v>
      </c>
      <c r="AV432" s="12" t="s">
        <v>82</v>
      </c>
      <c r="AW432" s="12" t="s">
        <v>36</v>
      </c>
      <c r="AX432" s="12" t="s">
        <v>72</v>
      </c>
      <c r="AY432" s="228" t="s">
        <v>162</v>
      </c>
    </row>
    <row r="433" spans="2:65" s="11" customFormat="1">
      <c r="B433" s="207"/>
      <c r="C433" s="208"/>
      <c r="D433" s="204" t="s">
        <v>173</v>
      </c>
      <c r="E433" s="209" t="s">
        <v>21</v>
      </c>
      <c r="F433" s="210" t="s">
        <v>536</v>
      </c>
      <c r="G433" s="208"/>
      <c r="H433" s="211" t="s">
        <v>21</v>
      </c>
      <c r="I433" s="212"/>
      <c r="J433" s="208"/>
      <c r="K433" s="208"/>
      <c r="L433" s="213"/>
      <c r="M433" s="214"/>
      <c r="N433" s="215"/>
      <c r="O433" s="215"/>
      <c r="P433" s="215"/>
      <c r="Q433" s="215"/>
      <c r="R433" s="215"/>
      <c r="S433" s="215"/>
      <c r="T433" s="216"/>
      <c r="AT433" s="217" t="s">
        <v>173</v>
      </c>
      <c r="AU433" s="217" t="s">
        <v>82</v>
      </c>
      <c r="AV433" s="11" t="s">
        <v>80</v>
      </c>
      <c r="AW433" s="11" t="s">
        <v>36</v>
      </c>
      <c r="AX433" s="11" t="s">
        <v>72</v>
      </c>
      <c r="AY433" s="217" t="s">
        <v>162</v>
      </c>
    </row>
    <row r="434" spans="2:65" s="12" customFormat="1">
      <c r="B434" s="218"/>
      <c r="C434" s="219"/>
      <c r="D434" s="204" t="s">
        <v>173</v>
      </c>
      <c r="E434" s="220" t="s">
        <v>21</v>
      </c>
      <c r="F434" s="221" t="s">
        <v>981</v>
      </c>
      <c r="G434" s="219"/>
      <c r="H434" s="222">
        <v>-21.97</v>
      </c>
      <c r="I434" s="223"/>
      <c r="J434" s="219"/>
      <c r="K434" s="219"/>
      <c r="L434" s="224"/>
      <c r="M434" s="225"/>
      <c r="N434" s="226"/>
      <c r="O434" s="226"/>
      <c r="P434" s="226"/>
      <c r="Q434" s="226"/>
      <c r="R434" s="226"/>
      <c r="S434" s="226"/>
      <c r="T434" s="227"/>
      <c r="AT434" s="228" t="s">
        <v>173</v>
      </c>
      <c r="AU434" s="228" t="s">
        <v>82</v>
      </c>
      <c r="AV434" s="12" t="s">
        <v>82</v>
      </c>
      <c r="AW434" s="12" t="s">
        <v>36</v>
      </c>
      <c r="AX434" s="12" t="s">
        <v>72</v>
      </c>
      <c r="AY434" s="228" t="s">
        <v>162</v>
      </c>
    </row>
    <row r="435" spans="2:65" s="11" customFormat="1">
      <c r="B435" s="207"/>
      <c r="C435" s="208"/>
      <c r="D435" s="204" t="s">
        <v>173</v>
      </c>
      <c r="E435" s="209" t="s">
        <v>21</v>
      </c>
      <c r="F435" s="210" t="s">
        <v>538</v>
      </c>
      <c r="G435" s="208"/>
      <c r="H435" s="211" t="s">
        <v>21</v>
      </c>
      <c r="I435" s="212"/>
      <c r="J435" s="208"/>
      <c r="K435" s="208"/>
      <c r="L435" s="213"/>
      <c r="M435" s="214"/>
      <c r="N435" s="215"/>
      <c r="O435" s="215"/>
      <c r="P435" s="215"/>
      <c r="Q435" s="215"/>
      <c r="R435" s="215"/>
      <c r="S435" s="215"/>
      <c r="T435" s="216"/>
      <c r="AT435" s="217" t="s">
        <v>173</v>
      </c>
      <c r="AU435" s="217" t="s">
        <v>82</v>
      </c>
      <c r="AV435" s="11" t="s">
        <v>80</v>
      </c>
      <c r="AW435" s="11" t="s">
        <v>36</v>
      </c>
      <c r="AX435" s="11" t="s">
        <v>72</v>
      </c>
      <c r="AY435" s="217" t="s">
        <v>162</v>
      </c>
    </row>
    <row r="436" spans="2:65" s="12" customFormat="1">
      <c r="B436" s="218"/>
      <c r="C436" s="219"/>
      <c r="D436" s="204" t="s">
        <v>173</v>
      </c>
      <c r="E436" s="220" t="s">
        <v>21</v>
      </c>
      <c r="F436" s="221" t="s">
        <v>330</v>
      </c>
      <c r="G436" s="219"/>
      <c r="H436" s="222">
        <v>25</v>
      </c>
      <c r="I436" s="223"/>
      <c r="J436" s="219"/>
      <c r="K436" s="219"/>
      <c r="L436" s="224"/>
      <c r="M436" s="225"/>
      <c r="N436" s="226"/>
      <c r="O436" s="226"/>
      <c r="P436" s="226"/>
      <c r="Q436" s="226"/>
      <c r="R436" s="226"/>
      <c r="S436" s="226"/>
      <c r="T436" s="227"/>
      <c r="AT436" s="228" t="s">
        <v>173</v>
      </c>
      <c r="AU436" s="228" t="s">
        <v>82</v>
      </c>
      <c r="AV436" s="12" t="s">
        <v>82</v>
      </c>
      <c r="AW436" s="12" t="s">
        <v>36</v>
      </c>
      <c r="AX436" s="12" t="s">
        <v>72</v>
      </c>
      <c r="AY436" s="228" t="s">
        <v>162</v>
      </c>
    </row>
    <row r="437" spans="2:65" s="13" customFormat="1">
      <c r="B437" s="229"/>
      <c r="C437" s="230"/>
      <c r="D437" s="204" t="s">
        <v>173</v>
      </c>
      <c r="E437" s="252" t="s">
        <v>21</v>
      </c>
      <c r="F437" s="253" t="s">
        <v>177</v>
      </c>
      <c r="G437" s="230"/>
      <c r="H437" s="254">
        <v>48.03</v>
      </c>
      <c r="I437" s="235"/>
      <c r="J437" s="230"/>
      <c r="K437" s="230"/>
      <c r="L437" s="236"/>
      <c r="M437" s="237"/>
      <c r="N437" s="238"/>
      <c r="O437" s="238"/>
      <c r="P437" s="238"/>
      <c r="Q437" s="238"/>
      <c r="R437" s="238"/>
      <c r="S437" s="238"/>
      <c r="T437" s="239"/>
      <c r="AT437" s="240" t="s">
        <v>173</v>
      </c>
      <c r="AU437" s="240" t="s">
        <v>82</v>
      </c>
      <c r="AV437" s="13" t="s">
        <v>169</v>
      </c>
      <c r="AW437" s="13" t="s">
        <v>36</v>
      </c>
      <c r="AX437" s="13" t="s">
        <v>80</v>
      </c>
      <c r="AY437" s="240" t="s">
        <v>162</v>
      </c>
    </row>
    <row r="438" spans="2:65" s="10" customFormat="1" ht="29.85" customHeight="1">
      <c r="B438" s="175"/>
      <c r="C438" s="176"/>
      <c r="D438" s="189" t="s">
        <v>71</v>
      </c>
      <c r="E438" s="190" t="s">
        <v>204</v>
      </c>
      <c r="F438" s="190" t="s">
        <v>539</v>
      </c>
      <c r="G438" s="176"/>
      <c r="H438" s="176"/>
      <c r="I438" s="179"/>
      <c r="J438" s="191">
        <f>BK438</f>
        <v>0</v>
      </c>
      <c r="K438" s="176"/>
      <c r="L438" s="181"/>
      <c r="M438" s="182"/>
      <c r="N438" s="183"/>
      <c r="O438" s="183"/>
      <c r="P438" s="184">
        <f>SUM(P439:P444)</f>
        <v>0</v>
      </c>
      <c r="Q438" s="183"/>
      <c r="R438" s="184">
        <f>SUM(R439:R444)</f>
        <v>0.39899999999999997</v>
      </c>
      <c r="S438" s="183"/>
      <c r="T438" s="185">
        <f>SUM(T439:T444)</f>
        <v>0</v>
      </c>
      <c r="AR438" s="186" t="s">
        <v>80</v>
      </c>
      <c r="AT438" s="187" t="s">
        <v>71</v>
      </c>
      <c r="AU438" s="187" t="s">
        <v>80</v>
      </c>
      <c r="AY438" s="186" t="s">
        <v>162</v>
      </c>
      <c r="BK438" s="188">
        <f>SUM(BK439:BK444)</f>
        <v>0</v>
      </c>
    </row>
    <row r="439" spans="2:65" s="1" customFormat="1" ht="40.15" customHeight="1">
      <c r="B439" s="40"/>
      <c r="C439" s="192" t="s">
        <v>540</v>
      </c>
      <c r="D439" s="192" t="s">
        <v>164</v>
      </c>
      <c r="E439" s="193" t="s">
        <v>541</v>
      </c>
      <c r="F439" s="194" t="s">
        <v>542</v>
      </c>
      <c r="G439" s="195" t="s">
        <v>260</v>
      </c>
      <c r="H439" s="196">
        <v>10</v>
      </c>
      <c r="I439" s="197"/>
      <c r="J439" s="198">
        <f>ROUND(I439*H439,2)</f>
        <v>0</v>
      </c>
      <c r="K439" s="194" t="s">
        <v>168</v>
      </c>
      <c r="L439" s="60"/>
      <c r="M439" s="199" t="s">
        <v>21</v>
      </c>
      <c r="N439" s="200" t="s">
        <v>43</v>
      </c>
      <c r="O439" s="41"/>
      <c r="P439" s="201">
        <f>O439*H439</f>
        <v>0</v>
      </c>
      <c r="Q439" s="201">
        <v>3.9899999999999998E-2</v>
      </c>
      <c r="R439" s="201">
        <f>Q439*H439</f>
        <v>0.39899999999999997</v>
      </c>
      <c r="S439" s="201">
        <v>0</v>
      </c>
      <c r="T439" s="202">
        <f>S439*H439</f>
        <v>0</v>
      </c>
      <c r="AR439" s="23" t="s">
        <v>169</v>
      </c>
      <c r="AT439" s="23" t="s">
        <v>164</v>
      </c>
      <c r="AU439" s="23" t="s">
        <v>82</v>
      </c>
      <c r="AY439" s="23" t="s">
        <v>162</v>
      </c>
      <c r="BE439" s="203">
        <f>IF(N439="základní",J439,0)</f>
        <v>0</v>
      </c>
      <c r="BF439" s="203">
        <f>IF(N439="snížená",J439,0)</f>
        <v>0</v>
      </c>
      <c r="BG439" s="203">
        <f>IF(N439="zákl. přenesená",J439,0)</f>
        <v>0</v>
      </c>
      <c r="BH439" s="203">
        <f>IF(N439="sníž. přenesená",J439,0)</f>
        <v>0</v>
      </c>
      <c r="BI439" s="203">
        <f>IF(N439="nulová",J439,0)</f>
        <v>0</v>
      </c>
      <c r="BJ439" s="23" t="s">
        <v>80</v>
      </c>
      <c r="BK439" s="203">
        <f>ROUND(I439*H439,2)</f>
        <v>0</v>
      </c>
      <c r="BL439" s="23" t="s">
        <v>169</v>
      </c>
      <c r="BM439" s="23" t="s">
        <v>982</v>
      </c>
    </row>
    <row r="440" spans="2:65" s="1" customFormat="1" ht="54">
      <c r="B440" s="40"/>
      <c r="C440" s="62"/>
      <c r="D440" s="204" t="s">
        <v>171</v>
      </c>
      <c r="E440" s="62"/>
      <c r="F440" s="205" t="s">
        <v>544</v>
      </c>
      <c r="G440" s="62"/>
      <c r="H440" s="62"/>
      <c r="I440" s="162"/>
      <c r="J440" s="62"/>
      <c r="K440" s="62"/>
      <c r="L440" s="60"/>
      <c r="M440" s="206"/>
      <c r="N440" s="41"/>
      <c r="O440" s="41"/>
      <c r="P440" s="41"/>
      <c r="Q440" s="41"/>
      <c r="R440" s="41"/>
      <c r="S440" s="41"/>
      <c r="T440" s="77"/>
      <c r="AT440" s="23" t="s">
        <v>171</v>
      </c>
      <c r="AU440" s="23" t="s">
        <v>82</v>
      </c>
    </row>
    <row r="441" spans="2:65" s="11" customFormat="1">
      <c r="B441" s="207"/>
      <c r="C441" s="208"/>
      <c r="D441" s="204" t="s">
        <v>173</v>
      </c>
      <c r="E441" s="209" t="s">
        <v>21</v>
      </c>
      <c r="F441" s="210" t="s">
        <v>891</v>
      </c>
      <c r="G441" s="208"/>
      <c r="H441" s="211" t="s">
        <v>21</v>
      </c>
      <c r="I441" s="212"/>
      <c r="J441" s="208"/>
      <c r="K441" s="208"/>
      <c r="L441" s="213"/>
      <c r="M441" s="214"/>
      <c r="N441" s="215"/>
      <c r="O441" s="215"/>
      <c r="P441" s="215"/>
      <c r="Q441" s="215"/>
      <c r="R441" s="215"/>
      <c r="S441" s="215"/>
      <c r="T441" s="216"/>
      <c r="AT441" s="217" t="s">
        <v>173</v>
      </c>
      <c r="AU441" s="217" t="s">
        <v>82</v>
      </c>
      <c r="AV441" s="11" t="s">
        <v>80</v>
      </c>
      <c r="AW441" s="11" t="s">
        <v>36</v>
      </c>
      <c r="AX441" s="11" t="s">
        <v>72</v>
      </c>
      <c r="AY441" s="217" t="s">
        <v>162</v>
      </c>
    </row>
    <row r="442" spans="2:65" s="11" customFormat="1">
      <c r="B442" s="207"/>
      <c r="C442" s="208"/>
      <c r="D442" s="204" t="s">
        <v>173</v>
      </c>
      <c r="E442" s="209" t="s">
        <v>21</v>
      </c>
      <c r="F442" s="210" t="s">
        <v>545</v>
      </c>
      <c r="G442" s="208"/>
      <c r="H442" s="211" t="s">
        <v>21</v>
      </c>
      <c r="I442" s="212"/>
      <c r="J442" s="208"/>
      <c r="K442" s="208"/>
      <c r="L442" s="213"/>
      <c r="M442" s="214"/>
      <c r="N442" s="215"/>
      <c r="O442" s="215"/>
      <c r="P442" s="215"/>
      <c r="Q442" s="215"/>
      <c r="R442" s="215"/>
      <c r="S442" s="215"/>
      <c r="T442" s="216"/>
      <c r="AT442" s="217" t="s">
        <v>173</v>
      </c>
      <c r="AU442" s="217" t="s">
        <v>82</v>
      </c>
      <c r="AV442" s="11" t="s">
        <v>80</v>
      </c>
      <c r="AW442" s="11" t="s">
        <v>36</v>
      </c>
      <c r="AX442" s="11" t="s">
        <v>72</v>
      </c>
      <c r="AY442" s="217" t="s">
        <v>162</v>
      </c>
    </row>
    <row r="443" spans="2:65" s="12" customFormat="1">
      <c r="B443" s="218"/>
      <c r="C443" s="219"/>
      <c r="D443" s="204" t="s">
        <v>173</v>
      </c>
      <c r="E443" s="220" t="s">
        <v>21</v>
      </c>
      <c r="F443" s="221" t="s">
        <v>237</v>
      </c>
      <c r="G443" s="219"/>
      <c r="H443" s="222">
        <v>10</v>
      </c>
      <c r="I443" s="223"/>
      <c r="J443" s="219"/>
      <c r="K443" s="219"/>
      <c r="L443" s="224"/>
      <c r="M443" s="225"/>
      <c r="N443" s="226"/>
      <c r="O443" s="226"/>
      <c r="P443" s="226"/>
      <c r="Q443" s="226"/>
      <c r="R443" s="226"/>
      <c r="S443" s="226"/>
      <c r="T443" s="227"/>
      <c r="AT443" s="228" t="s">
        <v>173</v>
      </c>
      <c r="AU443" s="228" t="s">
        <v>82</v>
      </c>
      <c r="AV443" s="12" t="s">
        <v>82</v>
      </c>
      <c r="AW443" s="12" t="s">
        <v>36</v>
      </c>
      <c r="AX443" s="12" t="s">
        <v>72</v>
      </c>
      <c r="AY443" s="228" t="s">
        <v>162</v>
      </c>
    </row>
    <row r="444" spans="2:65" s="13" customFormat="1">
      <c r="B444" s="229"/>
      <c r="C444" s="230"/>
      <c r="D444" s="204" t="s">
        <v>173</v>
      </c>
      <c r="E444" s="252" t="s">
        <v>21</v>
      </c>
      <c r="F444" s="253" t="s">
        <v>177</v>
      </c>
      <c r="G444" s="230"/>
      <c r="H444" s="254">
        <v>10</v>
      </c>
      <c r="I444" s="235"/>
      <c r="J444" s="230"/>
      <c r="K444" s="230"/>
      <c r="L444" s="236"/>
      <c r="M444" s="237"/>
      <c r="N444" s="238"/>
      <c r="O444" s="238"/>
      <c r="P444" s="238"/>
      <c r="Q444" s="238"/>
      <c r="R444" s="238"/>
      <c r="S444" s="238"/>
      <c r="T444" s="239"/>
      <c r="AT444" s="240" t="s">
        <v>173</v>
      </c>
      <c r="AU444" s="240" t="s">
        <v>82</v>
      </c>
      <c r="AV444" s="13" t="s">
        <v>169</v>
      </c>
      <c r="AW444" s="13" t="s">
        <v>36</v>
      </c>
      <c r="AX444" s="13" t="s">
        <v>80</v>
      </c>
      <c r="AY444" s="240" t="s">
        <v>162</v>
      </c>
    </row>
    <row r="445" spans="2:65" s="10" customFormat="1" ht="29.85" customHeight="1">
      <c r="B445" s="175"/>
      <c r="C445" s="176"/>
      <c r="D445" s="189" t="s">
        <v>71</v>
      </c>
      <c r="E445" s="190" t="s">
        <v>230</v>
      </c>
      <c r="F445" s="190" t="s">
        <v>546</v>
      </c>
      <c r="G445" s="176"/>
      <c r="H445" s="176"/>
      <c r="I445" s="179"/>
      <c r="J445" s="191">
        <f>BK445</f>
        <v>0</v>
      </c>
      <c r="K445" s="176"/>
      <c r="L445" s="181"/>
      <c r="M445" s="182"/>
      <c r="N445" s="183"/>
      <c r="O445" s="183"/>
      <c r="P445" s="184">
        <f>SUM(P446:P476)</f>
        <v>0</v>
      </c>
      <c r="Q445" s="183"/>
      <c r="R445" s="184">
        <f>SUM(R446:R476)</f>
        <v>4.3700000000000003E-2</v>
      </c>
      <c r="S445" s="183"/>
      <c r="T445" s="185">
        <f>SUM(T446:T476)</f>
        <v>371.20800000000003</v>
      </c>
      <c r="AR445" s="186" t="s">
        <v>80</v>
      </c>
      <c r="AT445" s="187" t="s">
        <v>71</v>
      </c>
      <c r="AU445" s="187" t="s">
        <v>80</v>
      </c>
      <c r="AY445" s="186" t="s">
        <v>162</v>
      </c>
      <c r="BK445" s="188">
        <f>SUM(BK446:BK476)</f>
        <v>0</v>
      </c>
    </row>
    <row r="446" spans="2:65" s="1" customFormat="1" ht="51.6" customHeight="1">
      <c r="B446" s="40"/>
      <c r="C446" s="192" t="s">
        <v>547</v>
      </c>
      <c r="D446" s="192" t="s">
        <v>164</v>
      </c>
      <c r="E446" s="193" t="s">
        <v>548</v>
      </c>
      <c r="F446" s="194" t="s">
        <v>549</v>
      </c>
      <c r="G446" s="195" t="s">
        <v>260</v>
      </c>
      <c r="H446" s="196">
        <v>29</v>
      </c>
      <c r="I446" s="197"/>
      <c r="J446" s="198">
        <f>ROUND(I446*H446,2)</f>
        <v>0</v>
      </c>
      <c r="K446" s="194" t="s">
        <v>168</v>
      </c>
      <c r="L446" s="60"/>
      <c r="M446" s="199" t="s">
        <v>21</v>
      </c>
      <c r="N446" s="200" t="s">
        <v>43</v>
      </c>
      <c r="O446" s="41"/>
      <c r="P446" s="201">
        <f>O446*H446</f>
        <v>0</v>
      </c>
      <c r="Q446" s="201">
        <v>0</v>
      </c>
      <c r="R446" s="201">
        <f>Q446*H446</f>
        <v>0</v>
      </c>
      <c r="S446" s="201">
        <v>0</v>
      </c>
      <c r="T446" s="202">
        <f>S446*H446</f>
        <v>0</v>
      </c>
      <c r="AR446" s="23" t="s">
        <v>169</v>
      </c>
      <c r="AT446" s="23" t="s">
        <v>164</v>
      </c>
      <c r="AU446" s="23" t="s">
        <v>82</v>
      </c>
      <c r="AY446" s="23" t="s">
        <v>162</v>
      </c>
      <c r="BE446" s="203">
        <f>IF(N446="základní",J446,0)</f>
        <v>0</v>
      </c>
      <c r="BF446" s="203">
        <f>IF(N446="snížená",J446,0)</f>
        <v>0</v>
      </c>
      <c r="BG446" s="203">
        <f>IF(N446="zákl. přenesená",J446,0)</f>
        <v>0</v>
      </c>
      <c r="BH446" s="203">
        <f>IF(N446="sníž. přenesená",J446,0)</f>
        <v>0</v>
      </c>
      <c r="BI446" s="203">
        <f>IF(N446="nulová",J446,0)</f>
        <v>0</v>
      </c>
      <c r="BJ446" s="23" t="s">
        <v>80</v>
      </c>
      <c r="BK446" s="203">
        <f>ROUND(I446*H446,2)</f>
        <v>0</v>
      </c>
      <c r="BL446" s="23" t="s">
        <v>169</v>
      </c>
      <c r="BM446" s="23" t="s">
        <v>983</v>
      </c>
    </row>
    <row r="447" spans="2:65" s="1" customFormat="1" ht="108">
      <c r="B447" s="40"/>
      <c r="C447" s="62"/>
      <c r="D447" s="204" t="s">
        <v>171</v>
      </c>
      <c r="E447" s="62"/>
      <c r="F447" s="205" t="s">
        <v>551</v>
      </c>
      <c r="G447" s="62"/>
      <c r="H447" s="62"/>
      <c r="I447" s="162"/>
      <c r="J447" s="62"/>
      <c r="K447" s="62"/>
      <c r="L447" s="60"/>
      <c r="M447" s="206"/>
      <c r="N447" s="41"/>
      <c r="O447" s="41"/>
      <c r="P447" s="41"/>
      <c r="Q447" s="41"/>
      <c r="R447" s="41"/>
      <c r="S447" s="41"/>
      <c r="T447" s="77"/>
      <c r="AT447" s="23" t="s">
        <v>171</v>
      </c>
      <c r="AU447" s="23" t="s">
        <v>82</v>
      </c>
    </row>
    <row r="448" spans="2:65" s="11" customFormat="1">
      <c r="B448" s="207"/>
      <c r="C448" s="208"/>
      <c r="D448" s="204" t="s">
        <v>173</v>
      </c>
      <c r="E448" s="209" t="s">
        <v>21</v>
      </c>
      <c r="F448" s="210" t="s">
        <v>891</v>
      </c>
      <c r="G448" s="208"/>
      <c r="H448" s="211" t="s">
        <v>21</v>
      </c>
      <c r="I448" s="212"/>
      <c r="J448" s="208"/>
      <c r="K448" s="208"/>
      <c r="L448" s="213"/>
      <c r="M448" s="214"/>
      <c r="N448" s="215"/>
      <c r="O448" s="215"/>
      <c r="P448" s="215"/>
      <c r="Q448" s="215"/>
      <c r="R448" s="215"/>
      <c r="S448" s="215"/>
      <c r="T448" s="216"/>
      <c r="AT448" s="217" t="s">
        <v>173</v>
      </c>
      <c r="AU448" s="217" t="s">
        <v>82</v>
      </c>
      <c r="AV448" s="11" t="s">
        <v>80</v>
      </c>
      <c r="AW448" s="11" t="s">
        <v>36</v>
      </c>
      <c r="AX448" s="11" t="s">
        <v>72</v>
      </c>
      <c r="AY448" s="217" t="s">
        <v>162</v>
      </c>
    </row>
    <row r="449" spans="2:65" s="11" customFormat="1">
      <c r="B449" s="207"/>
      <c r="C449" s="208"/>
      <c r="D449" s="204" t="s">
        <v>173</v>
      </c>
      <c r="E449" s="209" t="s">
        <v>21</v>
      </c>
      <c r="F449" s="210" t="s">
        <v>552</v>
      </c>
      <c r="G449" s="208"/>
      <c r="H449" s="211" t="s">
        <v>21</v>
      </c>
      <c r="I449" s="212"/>
      <c r="J449" s="208"/>
      <c r="K449" s="208"/>
      <c r="L449" s="213"/>
      <c r="M449" s="214"/>
      <c r="N449" s="215"/>
      <c r="O449" s="215"/>
      <c r="P449" s="215"/>
      <c r="Q449" s="215"/>
      <c r="R449" s="215"/>
      <c r="S449" s="215"/>
      <c r="T449" s="216"/>
      <c r="AT449" s="217" t="s">
        <v>173</v>
      </c>
      <c r="AU449" s="217" t="s">
        <v>82</v>
      </c>
      <c r="AV449" s="11" t="s">
        <v>80</v>
      </c>
      <c r="AW449" s="11" t="s">
        <v>36</v>
      </c>
      <c r="AX449" s="11" t="s">
        <v>72</v>
      </c>
      <c r="AY449" s="217" t="s">
        <v>162</v>
      </c>
    </row>
    <row r="450" spans="2:65" s="12" customFormat="1">
      <c r="B450" s="218"/>
      <c r="C450" s="219"/>
      <c r="D450" s="204" t="s">
        <v>173</v>
      </c>
      <c r="E450" s="220" t="s">
        <v>21</v>
      </c>
      <c r="F450" s="221" t="s">
        <v>354</v>
      </c>
      <c r="G450" s="219"/>
      <c r="H450" s="222">
        <v>29</v>
      </c>
      <c r="I450" s="223"/>
      <c r="J450" s="219"/>
      <c r="K450" s="219"/>
      <c r="L450" s="224"/>
      <c r="M450" s="225"/>
      <c r="N450" s="226"/>
      <c r="O450" s="226"/>
      <c r="P450" s="226"/>
      <c r="Q450" s="226"/>
      <c r="R450" s="226"/>
      <c r="S450" s="226"/>
      <c r="T450" s="227"/>
      <c r="AT450" s="228" t="s">
        <v>173</v>
      </c>
      <c r="AU450" s="228" t="s">
        <v>82</v>
      </c>
      <c r="AV450" s="12" t="s">
        <v>82</v>
      </c>
      <c r="AW450" s="12" t="s">
        <v>36</v>
      </c>
      <c r="AX450" s="12" t="s">
        <v>72</v>
      </c>
      <c r="AY450" s="228" t="s">
        <v>162</v>
      </c>
    </row>
    <row r="451" spans="2:65" s="13" customFormat="1">
      <c r="B451" s="229"/>
      <c r="C451" s="230"/>
      <c r="D451" s="231" t="s">
        <v>173</v>
      </c>
      <c r="E451" s="232" t="s">
        <v>21</v>
      </c>
      <c r="F451" s="233" t="s">
        <v>177</v>
      </c>
      <c r="G451" s="230"/>
      <c r="H451" s="234">
        <v>29</v>
      </c>
      <c r="I451" s="235"/>
      <c r="J451" s="230"/>
      <c r="K451" s="230"/>
      <c r="L451" s="236"/>
      <c r="M451" s="237"/>
      <c r="N451" s="238"/>
      <c r="O451" s="238"/>
      <c r="P451" s="238"/>
      <c r="Q451" s="238"/>
      <c r="R451" s="238"/>
      <c r="S451" s="238"/>
      <c r="T451" s="239"/>
      <c r="AT451" s="240" t="s">
        <v>173</v>
      </c>
      <c r="AU451" s="240" t="s">
        <v>82</v>
      </c>
      <c r="AV451" s="13" t="s">
        <v>169</v>
      </c>
      <c r="AW451" s="13" t="s">
        <v>36</v>
      </c>
      <c r="AX451" s="13" t="s">
        <v>80</v>
      </c>
      <c r="AY451" s="240" t="s">
        <v>162</v>
      </c>
    </row>
    <row r="452" spans="2:65" s="1" customFormat="1" ht="40.15" customHeight="1">
      <c r="B452" s="40"/>
      <c r="C452" s="192" t="s">
        <v>554</v>
      </c>
      <c r="D452" s="192" t="s">
        <v>164</v>
      </c>
      <c r="E452" s="193" t="s">
        <v>555</v>
      </c>
      <c r="F452" s="194" t="s">
        <v>556</v>
      </c>
      <c r="G452" s="195" t="s">
        <v>403</v>
      </c>
      <c r="H452" s="196">
        <v>4</v>
      </c>
      <c r="I452" s="197"/>
      <c r="J452" s="198">
        <f>ROUND(I452*H452,2)</f>
        <v>0</v>
      </c>
      <c r="K452" s="194" t="s">
        <v>168</v>
      </c>
      <c r="L452" s="60"/>
      <c r="M452" s="199" t="s">
        <v>21</v>
      </c>
      <c r="N452" s="200" t="s">
        <v>43</v>
      </c>
      <c r="O452" s="41"/>
      <c r="P452" s="201">
        <f>O452*H452</f>
        <v>0</v>
      </c>
      <c r="Q452" s="201">
        <v>5.7800000000000004E-3</v>
      </c>
      <c r="R452" s="201">
        <f>Q452*H452</f>
        <v>2.3120000000000002E-2</v>
      </c>
      <c r="S452" s="201">
        <v>0</v>
      </c>
      <c r="T452" s="202">
        <f>S452*H452</f>
        <v>0</v>
      </c>
      <c r="AR452" s="23" t="s">
        <v>169</v>
      </c>
      <c r="AT452" s="23" t="s">
        <v>164</v>
      </c>
      <c r="AU452" s="23" t="s">
        <v>82</v>
      </c>
      <c r="AY452" s="23" t="s">
        <v>162</v>
      </c>
      <c r="BE452" s="203">
        <f>IF(N452="základní",J452,0)</f>
        <v>0</v>
      </c>
      <c r="BF452" s="203">
        <f>IF(N452="snížená",J452,0)</f>
        <v>0</v>
      </c>
      <c r="BG452" s="203">
        <f>IF(N452="zákl. přenesená",J452,0)</f>
        <v>0</v>
      </c>
      <c r="BH452" s="203">
        <f>IF(N452="sníž. přenesená",J452,0)</f>
        <v>0</v>
      </c>
      <c r="BI452" s="203">
        <f>IF(N452="nulová",J452,0)</f>
        <v>0</v>
      </c>
      <c r="BJ452" s="23" t="s">
        <v>80</v>
      </c>
      <c r="BK452" s="203">
        <f>ROUND(I452*H452,2)</f>
        <v>0</v>
      </c>
      <c r="BL452" s="23" t="s">
        <v>169</v>
      </c>
      <c r="BM452" s="23" t="s">
        <v>984</v>
      </c>
    </row>
    <row r="453" spans="2:65" s="1" customFormat="1" ht="121.5">
      <c r="B453" s="40"/>
      <c r="C453" s="62"/>
      <c r="D453" s="204" t="s">
        <v>171</v>
      </c>
      <c r="E453" s="62"/>
      <c r="F453" s="205" t="s">
        <v>558</v>
      </c>
      <c r="G453" s="62"/>
      <c r="H453" s="62"/>
      <c r="I453" s="162"/>
      <c r="J453" s="62"/>
      <c r="K453" s="62"/>
      <c r="L453" s="60"/>
      <c r="M453" s="206"/>
      <c r="N453" s="41"/>
      <c r="O453" s="41"/>
      <c r="P453" s="41"/>
      <c r="Q453" s="41"/>
      <c r="R453" s="41"/>
      <c r="S453" s="41"/>
      <c r="T453" s="77"/>
      <c r="AT453" s="23" t="s">
        <v>171</v>
      </c>
      <c r="AU453" s="23" t="s">
        <v>82</v>
      </c>
    </row>
    <row r="454" spans="2:65" s="11" customFormat="1">
      <c r="B454" s="207"/>
      <c r="C454" s="208"/>
      <c r="D454" s="204" t="s">
        <v>173</v>
      </c>
      <c r="E454" s="209" t="s">
        <v>21</v>
      </c>
      <c r="F454" s="210" t="s">
        <v>985</v>
      </c>
      <c r="G454" s="208"/>
      <c r="H454" s="211" t="s">
        <v>21</v>
      </c>
      <c r="I454" s="212"/>
      <c r="J454" s="208"/>
      <c r="K454" s="208"/>
      <c r="L454" s="213"/>
      <c r="M454" s="214"/>
      <c r="N454" s="215"/>
      <c r="O454" s="215"/>
      <c r="P454" s="215"/>
      <c r="Q454" s="215"/>
      <c r="R454" s="215"/>
      <c r="S454" s="215"/>
      <c r="T454" s="216"/>
      <c r="AT454" s="217" t="s">
        <v>173</v>
      </c>
      <c r="AU454" s="217" t="s">
        <v>82</v>
      </c>
      <c r="AV454" s="11" t="s">
        <v>80</v>
      </c>
      <c r="AW454" s="11" t="s">
        <v>36</v>
      </c>
      <c r="AX454" s="11" t="s">
        <v>72</v>
      </c>
      <c r="AY454" s="217" t="s">
        <v>162</v>
      </c>
    </row>
    <row r="455" spans="2:65" s="12" customFormat="1">
      <c r="B455" s="218"/>
      <c r="C455" s="219"/>
      <c r="D455" s="204" t="s">
        <v>173</v>
      </c>
      <c r="E455" s="220" t="s">
        <v>21</v>
      </c>
      <c r="F455" s="221" t="s">
        <v>169</v>
      </c>
      <c r="G455" s="219"/>
      <c r="H455" s="222">
        <v>4</v>
      </c>
      <c r="I455" s="223"/>
      <c r="J455" s="219"/>
      <c r="K455" s="219"/>
      <c r="L455" s="224"/>
      <c r="M455" s="225"/>
      <c r="N455" s="226"/>
      <c r="O455" s="226"/>
      <c r="P455" s="226"/>
      <c r="Q455" s="226"/>
      <c r="R455" s="226"/>
      <c r="S455" s="226"/>
      <c r="T455" s="227"/>
      <c r="AT455" s="228" t="s">
        <v>173</v>
      </c>
      <c r="AU455" s="228" t="s">
        <v>82</v>
      </c>
      <c r="AV455" s="12" t="s">
        <v>82</v>
      </c>
      <c r="AW455" s="12" t="s">
        <v>36</v>
      </c>
      <c r="AX455" s="12" t="s">
        <v>72</v>
      </c>
      <c r="AY455" s="228" t="s">
        <v>162</v>
      </c>
    </row>
    <row r="456" spans="2:65" s="13" customFormat="1">
      <c r="B456" s="229"/>
      <c r="C456" s="230"/>
      <c r="D456" s="231" t="s">
        <v>173</v>
      </c>
      <c r="E456" s="232" t="s">
        <v>21</v>
      </c>
      <c r="F456" s="233" t="s">
        <v>177</v>
      </c>
      <c r="G456" s="230"/>
      <c r="H456" s="234">
        <v>4</v>
      </c>
      <c r="I456" s="235"/>
      <c r="J456" s="230"/>
      <c r="K456" s="230"/>
      <c r="L456" s="236"/>
      <c r="M456" s="237"/>
      <c r="N456" s="238"/>
      <c r="O456" s="238"/>
      <c r="P456" s="238"/>
      <c r="Q456" s="238"/>
      <c r="R456" s="238"/>
      <c r="S456" s="238"/>
      <c r="T456" s="239"/>
      <c r="AT456" s="240" t="s">
        <v>173</v>
      </c>
      <c r="AU456" s="240" t="s">
        <v>82</v>
      </c>
      <c r="AV456" s="13" t="s">
        <v>169</v>
      </c>
      <c r="AW456" s="13" t="s">
        <v>36</v>
      </c>
      <c r="AX456" s="13" t="s">
        <v>80</v>
      </c>
      <c r="AY456" s="240" t="s">
        <v>162</v>
      </c>
    </row>
    <row r="457" spans="2:65" s="1" customFormat="1" ht="40.15" customHeight="1">
      <c r="B457" s="40"/>
      <c r="C457" s="192" t="s">
        <v>417</v>
      </c>
      <c r="D457" s="192" t="s">
        <v>164</v>
      </c>
      <c r="E457" s="193" t="s">
        <v>560</v>
      </c>
      <c r="F457" s="194" t="s">
        <v>561</v>
      </c>
      <c r="G457" s="195" t="s">
        <v>167</v>
      </c>
      <c r="H457" s="196">
        <v>14</v>
      </c>
      <c r="I457" s="197"/>
      <c r="J457" s="198">
        <f>ROUND(I457*H457,2)</f>
        <v>0</v>
      </c>
      <c r="K457" s="194" t="s">
        <v>168</v>
      </c>
      <c r="L457" s="60"/>
      <c r="M457" s="199" t="s">
        <v>21</v>
      </c>
      <c r="N457" s="200" t="s">
        <v>43</v>
      </c>
      <c r="O457" s="41"/>
      <c r="P457" s="201">
        <f>O457*H457</f>
        <v>0</v>
      </c>
      <c r="Q457" s="201">
        <v>1.47E-3</v>
      </c>
      <c r="R457" s="201">
        <f>Q457*H457</f>
        <v>2.0580000000000001E-2</v>
      </c>
      <c r="S457" s="201">
        <v>2.4470000000000001</v>
      </c>
      <c r="T457" s="202">
        <f>S457*H457</f>
        <v>34.258000000000003</v>
      </c>
      <c r="AR457" s="23" t="s">
        <v>169</v>
      </c>
      <c r="AT457" s="23" t="s">
        <v>164</v>
      </c>
      <c r="AU457" s="23" t="s">
        <v>82</v>
      </c>
      <c r="AY457" s="23" t="s">
        <v>162</v>
      </c>
      <c r="BE457" s="203">
        <f>IF(N457="základní",J457,0)</f>
        <v>0</v>
      </c>
      <c r="BF457" s="203">
        <f>IF(N457="snížená",J457,0)</f>
        <v>0</v>
      </c>
      <c r="BG457" s="203">
        <f>IF(N457="zákl. přenesená",J457,0)</f>
        <v>0</v>
      </c>
      <c r="BH457" s="203">
        <f>IF(N457="sníž. přenesená",J457,0)</f>
        <v>0</v>
      </c>
      <c r="BI457" s="203">
        <f>IF(N457="nulová",J457,0)</f>
        <v>0</v>
      </c>
      <c r="BJ457" s="23" t="s">
        <v>80</v>
      </c>
      <c r="BK457" s="203">
        <f>ROUND(I457*H457,2)</f>
        <v>0</v>
      </c>
      <c r="BL457" s="23" t="s">
        <v>169</v>
      </c>
      <c r="BM457" s="23" t="s">
        <v>986</v>
      </c>
    </row>
    <row r="458" spans="2:65" s="1" customFormat="1" ht="409.5">
      <c r="B458" s="40"/>
      <c r="C458" s="62"/>
      <c r="D458" s="204" t="s">
        <v>171</v>
      </c>
      <c r="E458" s="62"/>
      <c r="F458" s="205" t="s">
        <v>563</v>
      </c>
      <c r="G458" s="62"/>
      <c r="H458" s="62"/>
      <c r="I458" s="162"/>
      <c r="J458" s="62"/>
      <c r="K458" s="62"/>
      <c r="L458" s="60"/>
      <c r="M458" s="206"/>
      <c r="N458" s="41"/>
      <c r="O458" s="41"/>
      <c r="P458" s="41"/>
      <c r="Q458" s="41"/>
      <c r="R458" s="41"/>
      <c r="S458" s="41"/>
      <c r="T458" s="77"/>
      <c r="AT458" s="23" t="s">
        <v>171</v>
      </c>
      <c r="AU458" s="23" t="s">
        <v>82</v>
      </c>
    </row>
    <row r="459" spans="2:65" s="11" customFormat="1">
      <c r="B459" s="207"/>
      <c r="C459" s="208"/>
      <c r="D459" s="204" t="s">
        <v>173</v>
      </c>
      <c r="E459" s="209" t="s">
        <v>21</v>
      </c>
      <c r="F459" s="210" t="s">
        <v>891</v>
      </c>
      <c r="G459" s="208"/>
      <c r="H459" s="211" t="s">
        <v>21</v>
      </c>
      <c r="I459" s="212"/>
      <c r="J459" s="208"/>
      <c r="K459" s="208"/>
      <c r="L459" s="213"/>
      <c r="M459" s="214"/>
      <c r="N459" s="215"/>
      <c r="O459" s="215"/>
      <c r="P459" s="215"/>
      <c r="Q459" s="215"/>
      <c r="R459" s="215"/>
      <c r="S459" s="215"/>
      <c r="T459" s="216"/>
      <c r="AT459" s="217" t="s">
        <v>173</v>
      </c>
      <c r="AU459" s="217" t="s">
        <v>82</v>
      </c>
      <c r="AV459" s="11" t="s">
        <v>80</v>
      </c>
      <c r="AW459" s="11" t="s">
        <v>36</v>
      </c>
      <c r="AX459" s="11" t="s">
        <v>72</v>
      </c>
      <c r="AY459" s="217" t="s">
        <v>162</v>
      </c>
    </row>
    <row r="460" spans="2:65" s="11" customFormat="1">
      <c r="B460" s="207"/>
      <c r="C460" s="208"/>
      <c r="D460" s="204" t="s">
        <v>173</v>
      </c>
      <c r="E460" s="209" t="s">
        <v>21</v>
      </c>
      <c r="F460" s="210" t="s">
        <v>564</v>
      </c>
      <c r="G460" s="208"/>
      <c r="H460" s="211" t="s">
        <v>21</v>
      </c>
      <c r="I460" s="212"/>
      <c r="J460" s="208"/>
      <c r="K460" s="208"/>
      <c r="L460" s="213"/>
      <c r="M460" s="214"/>
      <c r="N460" s="215"/>
      <c r="O460" s="215"/>
      <c r="P460" s="215"/>
      <c r="Q460" s="215"/>
      <c r="R460" s="215"/>
      <c r="S460" s="215"/>
      <c r="T460" s="216"/>
      <c r="AT460" s="217" t="s">
        <v>173</v>
      </c>
      <c r="AU460" s="217" t="s">
        <v>82</v>
      </c>
      <c r="AV460" s="11" t="s">
        <v>80</v>
      </c>
      <c r="AW460" s="11" t="s">
        <v>36</v>
      </c>
      <c r="AX460" s="11" t="s">
        <v>72</v>
      </c>
      <c r="AY460" s="217" t="s">
        <v>162</v>
      </c>
    </row>
    <row r="461" spans="2:65" s="12" customFormat="1">
      <c r="B461" s="218"/>
      <c r="C461" s="219"/>
      <c r="D461" s="204" t="s">
        <v>173</v>
      </c>
      <c r="E461" s="220" t="s">
        <v>21</v>
      </c>
      <c r="F461" s="221" t="s">
        <v>263</v>
      </c>
      <c r="G461" s="219"/>
      <c r="H461" s="222">
        <v>14</v>
      </c>
      <c r="I461" s="223"/>
      <c r="J461" s="219"/>
      <c r="K461" s="219"/>
      <c r="L461" s="224"/>
      <c r="M461" s="225"/>
      <c r="N461" s="226"/>
      <c r="O461" s="226"/>
      <c r="P461" s="226"/>
      <c r="Q461" s="226"/>
      <c r="R461" s="226"/>
      <c r="S461" s="226"/>
      <c r="T461" s="227"/>
      <c r="AT461" s="228" t="s">
        <v>173</v>
      </c>
      <c r="AU461" s="228" t="s">
        <v>82</v>
      </c>
      <c r="AV461" s="12" t="s">
        <v>82</v>
      </c>
      <c r="AW461" s="12" t="s">
        <v>36</v>
      </c>
      <c r="AX461" s="12" t="s">
        <v>72</v>
      </c>
      <c r="AY461" s="228" t="s">
        <v>162</v>
      </c>
    </row>
    <row r="462" spans="2:65" s="13" customFormat="1">
      <c r="B462" s="229"/>
      <c r="C462" s="230"/>
      <c r="D462" s="231" t="s">
        <v>173</v>
      </c>
      <c r="E462" s="232" t="s">
        <v>21</v>
      </c>
      <c r="F462" s="233" t="s">
        <v>177</v>
      </c>
      <c r="G462" s="230"/>
      <c r="H462" s="234">
        <v>14</v>
      </c>
      <c r="I462" s="235"/>
      <c r="J462" s="230"/>
      <c r="K462" s="230"/>
      <c r="L462" s="236"/>
      <c r="M462" s="237"/>
      <c r="N462" s="238"/>
      <c r="O462" s="238"/>
      <c r="P462" s="238"/>
      <c r="Q462" s="238"/>
      <c r="R462" s="238"/>
      <c r="S462" s="238"/>
      <c r="T462" s="239"/>
      <c r="AT462" s="240" t="s">
        <v>173</v>
      </c>
      <c r="AU462" s="240" t="s">
        <v>82</v>
      </c>
      <c r="AV462" s="13" t="s">
        <v>169</v>
      </c>
      <c r="AW462" s="13" t="s">
        <v>36</v>
      </c>
      <c r="AX462" s="13" t="s">
        <v>80</v>
      </c>
      <c r="AY462" s="240" t="s">
        <v>162</v>
      </c>
    </row>
    <row r="463" spans="2:65" s="1" customFormat="1" ht="40.15" customHeight="1">
      <c r="B463" s="40"/>
      <c r="C463" s="192" t="s">
        <v>535</v>
      </c>
      <c r="D463" s="192" t="s">
        <v>164</v>
      </c>
      <c r="E463" s="193" t="s">
        <v>565</v>
      </c>
      <c r="F463" s="194" t="s">
        <v>566</v>
      </c>
      <c r="G463" s="195" t="s">
        <v>167</v>
      </c>
      <c r="H463" s="196">
        <v>11</v>
      </c>
      <c r="I463" s="197"/>
      <c r="J463" s="198">
        <f>ROUND(I463*H463,2)</f>
        <v>0</v>
      </c>
      <c r="K463" s="194" t="s">
        <v>168</v>
      </c>
      <c r="L463" s="60"/>
      <c r="M463" s="199" t="s">
        <v>21</v>
      </c>
      <c r="N463" s="200" t="s">
        <v>43</v>
      </c>
      <c r="O463" s="41"/>
      <c r="P463" s="201">
        <f>O463*H463</f>
        <v>0</v>
      </c>
      <c r="Q463" s="201">
        <v>0</v>
      </c>
      <c r="R463" s="201">
        <f>Q463*H463</f>
        <v>0</v>
      </c>
      <c r="S463" s="201">
        <v>2.65</v>
      </c>
      <c r="T463" s="202">
        <f>S463*H463</f>
        <v>29.15</v>
      </c>
      <c r="AR463" s="23" t="s">
        <v>169</v>
      </c>
      <c r="AT463" s="23" t="s">
        <v>164</v>
      </c>
      <c r="AU463" s="23" t="s">
        <v>82</v>
      </c>
      <c r="AY463" s="23" t="s">
        <v>162</v>
      </c>
      <c r="BE463" s="203">
        <f>IF(N463="základní",J463,0)</f>
        <v>0</v>
      </c>
      <c r="BF463" s="203">
        <f>IF(N463="snížená",J463,0)</f>
        <v>0</v>
      </c>
      <c r="BG463" s="203">
        <f>IF(N463="zákl. přenesená",J463,0)</f>
        <v>0</v>
      </c>
      <c r="BH463" s="203">
        <f>IF(N463="sníž. přenesená",J463,0)</f>
        <v>0</v>
      </c>
      <c r="BI463" s="203">
        <f>IF(N463="nulová",J463,0)</f>
        <v>0</v>
      </c>
      <c r="BJ463" s="23" t="s">
        <v>80</v>
      </c>
      <c r="BK463" s="203">
        <f>ROUND(I463*H463,2)</f>
        <v>0</v>
      </c>
      <c r="BL463" s="23" t="s">
        <v>169</v>
      </c>
      <c r="BM463" s="23" t="s">
        <v>987</v>
      </c>
    </row>
    <row r="464" spans="2:65" s="1" customFormat="1" ht="409.5">
      <c r="B464" s="40"/>
      <c r="C464" s="62"/>
      <c r="D464" s="204" t="s">
        <v>171</v>
      </c>
      <c r="E464" s="62"/>
      <c r="F464" s="205" t="s">
        <v>563</v>
      </c>
      <c r="G464" s="62"/>
      <c r="H464" s="62"/>
      <c r="I464" s="162"/>
      <c r="J464" s="62"/>
      <c r="K464" s="62"/>
      <c r="L464" s="60"/>
      <c r="M464" s="206"/>
      <c r="N464" s="41"/>
      <c r="O464" s="41"/>
      <c r="P464" s="41"/>
      <c r="Q464" s="41"/>
      <c r="R464" s="41"/>
      <c r="S464" s="41"/>
      <c r="T464" s="77"/>
      <c r="AT464" s="23" t="s">
        <v>171</v>
      </c>
      <c r="AU464" s="23" t="s">
        <v>82</v>
      </c>
    </row>
    <row r="465" spans="2:65" s="11" customFormat="1">
      <c r="B465" s="207"/>
      <c r="C465" s="208"/>
      <c r="D465" s="204" t="s">
        <v>173</v>
      </c>
      <c r="E465" s="209" t="s">
        <v>21</v>
      </c>
      <c r="F465" s="210" t="s">
        <v>891</v>
      </c>
      <c r="G465" s="208"/>
      <c r="H465" s="211" t="s">
        <v>21</v>
      </c>
      <c r="I465" s="212"/>
      <c r="J465" s="208"/>
      <c r="K465" s="208"/>
      <c r="L465" s="213"/>
      <c r="M465" s="214"/>
      <c r="N465" s="215"/>
      <c r="O465" s="215"/>
      <c r="P465" s="215"/>
      <c r="Q465" s="215"/>
      <c r="R465" s="215"/>
      <c r="S465" s="215"/>
      <c r="T465" s="216"/>
      <c r="AT465" s="217" t="s">
        <v>173</v>
      </c>
      <c r="AU465" s="217" t="s">
        <v>82</v>
      </c>
      <c r="AV465" s="11" t="s">
        <v>80</v>
      </c>
      <c r="AW465" s="11" t="s">
        <v>36</v>
      </c>
      <c r="AX465" s="11" t="s">
        <v>72</v>
      </c>
      <c r="AY465" s="217" t="s">
        <v>162</v>
      </c>
    </row>
    <row r="466" spans="2:65" s="11" customFormat="1">
      <c r="B466" s="207"/>
      <c r="C466" s="208"/>
      <c r="D466" s="204" t="s">
        <v>173</v>
      </c>
      <c r="E466" s="209" t="s">
        <v>21</v>
      </c>
      <c r="F466" s="210" t="s">
        <v>568</v>
      </c>
      <c r="G466" s="208"/>
      <c r="H466" s="211" t="s">
        <v>21</v>
      </c>
      <c r="I466" s="212"/>
      <c r="J466" s="208"/>
      <c r="K466" s="208"/>
      <c r="L466" s="213"/>
      <c r="M466" s="214"/>
      <c r="N466" s="215"/>
      <c r="O466" s="215"/>
      <c r="P466" s="215"/>
      <c r="Q466" s="215"/>
      <c r="R466" s="215"/>
      <c r="S466" s="215"/>
      <c r="T466" s="216"/>
      <c r="AT466" s="217" t="s">
        <v>173</v>
      </c>
      <c r="AU466" s="217" t="s">
        <v>82</v>
      </c>
      <c r="AV466" s="11" t="s">
        <v>80</v>
      </c>
      <c r="AW466" s="11" t="s">
        <v>36</v>
      </c>
      <c r="AX466" s="11" t="s">
        <v>72</v>
      </c>
      <c r="AY466" s="217" t="s">
        <v>162</v>
      </c>
    </row>
    <row r="467" spans="2:65" s="12" customFormat="1">
      <c r="B467" s="218"/>
      <c r="C467" s="219"/>
      <c r="D467" s="204" t="s">
        <v>173</v>
      </c>
      <c r="E467" s="220" t="s">
        <v>21</v>
      </c>
      <c r="F467" s="221" t="s">
        <v>243</v>
      </c>
      <c r="G467" s="219"/>
      <c r="H467" s="222">
        <v>11</v>
      </c>
      <c r="I467" s="223"/>
      <c r="J467" s="219"/>
      <c r="K467" s="219"/>
      <c r="L467" s="224"/>
      <c r="M467" s="225"/>
      <c r="N467" s="226"/>
      <c r="O467" s="226"/>
      <c r="P467" s="226"/>
      <c r="Q467" s="226"/>
      <c r="R467" s="226"/>
      <c r="S467" s="226"/>
      <c r="T467" s="227"/>
      <c r="AT467" s="228" t="s">
        <v>173</v>
      </c>
      <c r="AU467" s="228" t="s">
        <v>82</v>
      </c>
      <c r="AV467" s="12" t="s">
        <v>82</v>
      </c>
      <c r="AW467" s="12" t="s">
        <v>36</v>
      </c>
      <c r="AX467" s="12" t="s">
        <v>72</v>
      </c>
      <c r="AY467" s="228" t="s">
        <v>162</v>
      </c>
    </row>
    <row r="468" spans="2:65" s="13" customFormat="1">
      <c r="B468" s="229"/>
      <c r="C468" s="230"/>
      <c r="D468" s="231" t="s">
        <v>173</v>
      </c>
      <c r="E468" s="232" t="s">
        <v>21</v>
      </c>
      <c r="F468" s="233" t="s">
        <v>177</v>
      </c>
      <c r="G468" s="230"/>
      <c r="H468" s="234">
        <v>11</v>
      </c>
      <c r="I468" s="235"/>
      <c r="J468" s="230"/>
      <c r="K468" s="230"/>
      <c r="L468" s="236"/>
      <c r="M468" s="237"/>
      <c r="N468" s="238"/>
      <c r="O468" s="238"/>
      <c r="P468" s="238"/>
      <c r="Q468" s="238"/>
      <c r="R468" s="238"/>
      <c r="S468" s="238"/>
      <c r="T468" s="239"/>
      <c r="AT468" s="240" t="s">
        <v>173</v>
      </c>
      <c r="AU468" s="240" t="s">
        <v>82</v>
      </c>
      <c r="AV468" s="13" t="s">
        <v>169</v>
      </c>
      <c r="AW468" s="13" t="s">
        <v>36</v>
      </c>
      <c r="AX468" s="13" t="s">
        <v>80</v>
      </c>
      <c r="AY468" s="240" t="s">
        <v>162</v>
      </c>
    </row>
    <row r="469" spans="2:65" s="1" customFormat="1" ht="40.15" customHeight="1">
      <c r="B469" s="40"/>
      <c r="C469" s="192" t="s">
        <v>569</v>
      </c>
      <c r="D469" s="192" t="s">
        <v>164</v>
      </c>
      <c r="E469" s="193" t="s">
        <v>570</v>
      </c>
      <c r="F469" s="194" t="s">
        <v>571</v>
      </c>
      <c r="G469" s="195" t="s">
        <v>167</v>
      </c>
      <c r="H469" s="196">
        <v>108</v>
      </c>
      <c r="I469" s="197"/>
      <c r="J469" s="198">
        <f>ROUND(I469*H469,2)</f>
        <v>0</v>
      </c>
      <c r="K469" s="194" t="s">
        <v>168</v>
      </c>
      <c r="L469" s="60"/>
      <c r="M469" s="199" t="s">
        <v>21</v>
      </c>
      <c r="N469" s="200" t="s">
        <v>43</v>
      </c>
      <c r="O469" s="41"/>
      <c r="P469" s="201">
        <f>O469*H469</f>
        <v>0</v>
      </c>
      <c r="Q469" s="201">
        <v>0</v>
      </c>
      <c r="R469" s="201">
        <f>Q469*H469</f>
        <v>0</v>
      </c>
      <c r="S469" s="201">
        <v>2.85</v>
      </c>
      <c r="T469" s="202">
        <f>S469*H469</f>
        <v>307.8</v>
      </c>
      <c r="AR469" s="23" t="s">
        <v>169</v>
      </c>
      <c r="AT469" s="23" t="s">
        <v>164</v>
      </c>
      <c r="AU469" s="23" t="s">
        <v>82</v>
      </c>
      <c r="AY469" s="23" t="s">
        <v>162</v>
      </c>
      <c r="BE469" s="203">
        <f>IF(N469="základní",J469,0)</f>
        <v>0</v>
      </c>
      <c r="BF469" s="203">
        <f>IF(N469="snížená",J469,0)</f>
        <v>0</v>
      </c>
      <c r="BG469" s="203">
        <f>IF(N469="zákl. přenesená",J469,0)</f>
        <v>0</v>
      </c>
      <c r="BH469" s="203">
        <f>IF(N469="sníž. přenesená",J469,0)</f>
        <v>0</v>
      </c>
      <c r="BI469" s="203">
        <f>IF(N469="nulová",J469,0)</f>
        <v>0</v>
      </c>
      <c r="BJ469" s="23" t="s">
        <v>80</v>
      </c>
      <c r="BK469" s="203">
        <f>ROUND(I469*H469,2)</f>
        <v>0</v>
      </c>
      <c r="BL469" s="23" t="s">
        <v>169</v>
      </c>
      <c r="BM469" s="23" t="s">
        <v>988</v>
      </c>
    </row>
    <row r="470" spans="2:65" s="1" customFormat="1" ht="409.5">
      <c r="B470" s="40"/>
      <c r="C470" s="62"/>
      <c r="D470" s="204" t="s">
        <v>171</v>
      </c>
      <c r="E470" s="62"/>
      <c r="F470" s="205" t="s">
        <v>563</v>
      </c>
      <c r="G470" s="62"/>
      <c r="H470" s="62"/>
      <c r="I470" s="162"/>
      <c r="J470" s="62"/>
      <c r="K470" s="62"/>
      <c r="L470" s="60"/>
      <c r="M470" s="206"/>
      <c r="N470" s="41"/>
      <c r="O470" s="41"/>
      <c r="P470" s="41"/>
      <c r="Q470" s="41"/>
      <c r="R470" s="41"/>
      <c r="S470" s="41"/>
      <c r="T470" s="77"/>
      <c r="AT470" s="23" t="s">
        <v>171</v>
      </c>
      <c r="AU470" s="23" t="s">
        <v>82</v>
      </c>
    </row>
    <row r="471" spans="2:65" s="11" customFormat="1">
      <c r="B471" s="207"/>
      <c r="C471" s="208"/>
      <c r="D471" s="204" t="s">
        <v>173</v>
      </c>
      <c r="E471" s="209" t="s">
        <v>21</v>
      </c>
      <c r="F471" s="210" t="s">
        <v>891</v>
      </c>
      <c r="G471" s="208"/>
      <c r="H471" s="211" t="s">
        <v>21</v>
      </c>
      <c r="I471" s="212"/>
      <c r="J471" s="208"/>
      <c r="K471" s="208"/>
      <c r="L471" s="213"/>
      <c r="M471" s="214"/>
      <c r="N471" s="215"/>
      <c r="O471" s="215"/>
      <c r="P471" s="215"/>
      <c r="Q471" s="215"/>
      <c r="R471" s="215"/>
      <c r="S471" s="215"/>
      <c r="T471" s="216"/>
      <c r="AT471" s="217" t="s">
        <v>173</v>
      </c>
      <c r="AU471" s="217" t="s">
        <v>82</v>
      </c>
      <c r="AV471" s="11" t="s">
        <v>80</v>
      </c>
      <c r="AW471" s="11" t="s">
        <v>36</v>
      </c>
      <c r="AX471" s="11" t="s">
        <v>72</v>
      </c>
      <c r="AY471" s="217" t="s">
        <v>162</v>
      </c>
    </row>
    <row r="472" spans="2:65" s="11" customFormat="1">
      <c r="B472" s="207"/>
      <c r="C472" s="208"/>
      <c r="D472" s="204" t="s">
        <v>173</v>
      </c>
      <c r="E472" s="209" t="s">
        <v>21</v>
      </c>
      <c r="F472" s="210" t="s">
        <v>573</v>
      </c>
      <c r="G472" s="208"/>
      <c r="H472" s="211" t="s">
        <v>21</v>
      </c>
      <c r="I472" s="212"/>
      <c r="J472" s="208"/>
      <c r="K472" s="208"/>
      <c r="L472" s="213"/>
      <c r="M472" s="214"/>
      <c r="N472" s="215"/>
      <c r="O472" s="215"/>
      <c r="P472" s="215"/>
      <c r="Q472" s="215"/>
      <c r="R472" s="215"/>
      <c r="S472" s="215"/>
      <c r="T472" s="216"/>
      <c r="AT472" s="217" t="s">
        <v>173</v>
      </c>
      <c r="AU472" s="217" t="s">
        <v>82</v>
      </c>
      <c r="AV472" s="11" t="s">
        <v>80</v>
      </c>
      <c r="AW472" s="11" t="s">
        <v>36</v>
      </c>
      <c r="AX472" s="11" t="s">
        <v>72</v>
      </c>
      <c r="AY472" s="217" t="s">
        <v>162</v>
      </c>
    </row>
    <row r="473" spans="2:65" s="12" customFormat="1">
      <c r="B473" s="218"/>
      <c r="C473" s="219"/>
      <c r="D473" s="204" t="s">
        <v>173</v>
      </c>
      <c r="E473" s="220" t="s">
        <v>21</v>
      </c>
      <c r="F473" s="221" t="s">
        <v>989</v>
      </c>
      <c r="G473" s="219"/>
      <c r="H473" s="222">
        <v>87</v>
      </c>
      <c r="I473" s="223"/>
      <c r="J473" s="219"/>
      <c r="K473" s="219"/>
      <c r="L473" s="224"/>
      <c r="M473" s="225"/>
      <c r="N473" s="226"/>
      <c r="O473" s="226"/>
      <c r="P473" s="226"/>
      <c r="Q473" s="226"/>
      <c r="R473" s="226"/>
      <c r="S473" s="226"/>
      <c r="T473" s="227"/>
      <c r="AT473" s="228" t="s">
        <v>173</v>
      </c>
      <c r="AU473" s="228" t="s">
        <v>82</v>
      </c>
      <c r="AV473" s="12" t="s">
        <v>82</v>
      </c>
      <c r="AW473" s="12" t="s">
        <v>36</v>
      </c>
      <c r="AX473" s="12" t="s">
        <v>72</v>
      </c>
      <c r="AY473" s="228" t="s">
        <v>162</v>
      </c>
    </row>
    <row r="474" spans="2:65" s="11" customFormat="1">
      <c r="B474" s="207"/>
      <c r="C474" s="208"/>
      <c r="D474" s="204" t="s">
        <v>173</v>
      </c>
      <c r="E474" s="209" t="s">
        <v>21</v>
      </c>
      <c r="F474" s="210" t="s">
        <v>575</v>
      </c>
      <c r="G474" s="208"/>
      <c r="H474" s="211" t="s">
        <v>21</v>
      </c>
      <c r="I474" s="212"/>
      <c r="J474" s="208"/>
      <c r="K474" s="208"/>
      <c r="L474" s="213"/>
      <c r="M474" s="214"/>
      <c r="N474" s="215"/>
      <c r="O474" s="215"/>
      <c r="P474" s="215"/>
      <c r="Q474" s="215"/>
      <c r="R474" s="215"/>
      <c r="S474" s="215"/>
      <c r="T474" s="216"/>
      <c r="AT474" s="217" t="s">
        <v>173</v>
      </c>
      <c r="AU474" s="217" t="s">
        <v>82</v>
      </c>
      <c r="AV474" s="11" t="s">
        <v>80</v>
      </c>
      <c r="AW474" s="11" t="s">
        <v>36</v>
      </c>
      <c r="AX474" s="11" t="s">
        <v>72</v>
      </c>
      <c r="AY474" s="217" t="s">
        <v>162</v>
      </c>
    </row>
    <row r="475" spans="2:65" s="12" customFormat="1">
      <c r="B475" s="218"/>
      <c r="C475" s="219"/>
      <c r="D475" s="204" t="s">
        <v>173</v>
      </c>
      <c r="E475" s="220" t="s">
        <v>21</v>
      </c>
      <c r="F475" s="221" t="s">
        <v>9</v>
      </c>
      <c r="G475" s="219"/>
      <c r="H475" s="222">
        <v>21</v>
      </c>
      <c r="I475" s="223"/>
      <c r="J475" s="219"/>
      <c r="K475" s="219"/>
      <c r="L475" s="224"/>
      <c r="M475" s="225"/>
      <c r="N475" s="226"/>
      <c r="O475" s="226"/>
      <c r="P475" s="226"/>
      <c r="Q475" s="226"/>
      <c r="R475" s="226"/>
      <c r="S475" s="226"/>
      <c r="T475" s="227"/>
      <c r="AT475" s="228" t="s">
        <v>173</v>
      </c>
      <c r="AU475" s="228" t="s">
        <v>82</v>
      </c>
      <c r="AV475" s="12" t="s">
        <v>82</v>
      </c>
      <c r="AW475" s="12" t="s">
        <v>36</v>
      </c>
      <c r="AX475" s="12" t="s">
        <v>72</v>
      </c>
      <c r="AY475" s="228" t="s">
        <v>162</v>
      </c>
    </row>
    <row r="476" spans="2:65" s="13" customFormat="1">
      <c r="B476" s="229"/>
      <c r="C476" s="230"/>
      <c r="D476" s="204" t="s">
        <v>173</v>
      </c>
      <c r="E476" s="252" t="s">
        <v>21</v>
      </c>
      <c r="F476" s="253" t="s">
        <v>177</v>
      </c>
      <c r="G476" s="230"/>
      <c r="H476" s="254">
        <v>108</v>
      </c>
      <c r="I476" s="235"/>
      <c r="J476" s="230"/>
      <c r="K476" s="230"/>
      <c r="L476" s="236"/>
      <c r="M476" s="237"/>
      <c r="N476" s="238"/>
      <c r="O476" s="238"/>
      <c r="P476" s="238"/>
      <c r="Q476" s="238"/>
      <c r="R476" s="238"/>
      <c r="S476" s="238"/>
      <c r="T476" s="239"/>
      <c r="AT476" s="240" t="s">
        <v>173</v>
      </c>
      <c r="AU476" s="240" t="s">
        <v>82</v>
      </c>
      <c r="AV476" s="13" t="s">
        <v>169</v>
      </c>
      <c r="AW476" s="13" t="s">
        <v>36</v>
      </c>
      <c r="AX476" s="13" t="s">
        <v>80</v>
      </c>
      <c r="AY476" s="240" t="s">
        <v>162</v>
      </c>
    </row>
    <row r="477" spans="2:65" s="10" customFormat="1" ht="29.85" customHeight="1">
      <c r="B477" s="175"/>
      <c r="C477" s="176"/>
      <c r="D477" s="189" t="s">
        <v>71</v>
      </c>
      <c r="E477" s="190" t="s">
        <v>576</v>
      </c>
      <c r="F477" s="190" t="s">
        <v>577</v>
      </c>
      <c r="G477" s="176"/>
      <c r="H477" s="176"/>
      <c r="I477" s="179"/>
      <c r="J477" s="191">
        <f>BK477</f>
        <v>0</v>
      </c>
      <c r="K477" s="176"/>
      <c r="L477" s="181"/>
      <c r="M477" s="182"/>
      <c r="N477" s="183"/>
      <c r="O477" s="183"/>
      <c r="P477" s="184">
        <f>SUM(P478:P513)</f>
        <v>0</v>
      </c>
      <c r="Q477" s="183"/>
      <c r="R477" s="184">
        <f>SUM(R478:R513)</f>
        <v>0</v>
      </c>
      <c r="S477" s="183"/>
      <c r="T477" s="185">
        <f>SUM(T478:T513)</f>
        <v>0</v>
      </c>
      <c r="AR477" s="186" t="s">
        <v>80</v>
      </c>
      <c r="AT477" s="187" t="s">
        <v>71</v>
      </c>
      <c r="AU477" s="187" t="s">
        <v>80</v>
      </c>
      <c r="AY477" s="186" t="s">
        <v>162</v>
      </c>
      <c r="BK477" s="188">
        <f>SUM(BK478:BK513)</f>
        <v>0</v>
      </c>
    </row>
    <row r="478" spans="2:65" s="1" customFormat="1" ht="20.45" customHeight="1">
      <c r="B478" s="40"/>
      <c r="C478" s="192" t="s">
        <v>578</v>
      </c>
      <c r="D478" s="192" t="s">
        <v>164</v>
      </c>
      <c r="E478" s="193" t="s">
        <v>579</v>
      </c>
      <c r="F478" s="194" t="s">
        <v>580</v>
      </c>
      <c r="G478" s="195" t="s">
        <v>357</v>
      </c>
      <c r="H478" s="196">
        <v>63.408000000000001</v>
      </c>
      <c r="I478" s="197"/>
      <c r="J478" s="198">
        <f>ROUND(I478*H478,2)</f>
        <v>0</v>
      </c>
      <c r="K478" s="194" t="s">
        <v>168</v>
      </c>
      <c r="L478" s="60"/>
      <c r="M478" s="199" t="s">
        <v>21</v>
      </c>
      <c r="N478" s="200" t="s">
        <v>43</v>
      </c>
      <c r="O478" s="41"/>
      <c r="P478" s="201">
        <f>O478*H478</f>
        <v>0</v>
      </c>
      <c r="Q478" s="201">
        <v>0</v>
      </c>
      <c r="R478" s="201">
        <f>Q478*H478</f>
        <v>0</v>
      </c>
      <c r="S478" s="201">
        <v>0</v>
      </c>
      <c r="T478" s="202">
        <f>S478*H478</f>
        <v>0</v>
      </c>
      <c r="AR478" s="23" t="s">
        <v>169</v>
      </c>
      <c r="AT478" s="23" t="s">
        <v>164</v>
      </c>
      <c r="AU478" s="23" t="s">
        <v>82</v>
      </c>
      <c r="AY478" s="23" t="s">
        <v>162</v>
      </c>
      <c r="BE478" s="203">
        <f>IF(N478="základní",J478,0)</f>
        <v>0</v>
      </c>
      <c r="BF478" s="203">
        <f>IF(N478="snížená",J478,0)</f>
        <v>0</v>
      </c>
      <c r="BG478" s="203">
        <f>IF(N478="zákl. přenesená",J478,0)</f>
        <v>0</v>
      </c>
      <c r="BH478" s="203">
        <f>IF(N478="sníž. přenesená",J478,0)</f>
        <v>0</v>
      </c>
      <c r="BI478" s="203">
        <f>IF(N478="nulová",J478,0)</f>
        <v>0</v>
      </c>
      <c r="BJ478" s="23" t="s">
        <v>80</v>
      </c>
      <c r="BK478" s="203">
        <f>ROUND(I478*H478,2)</f>
        <v>0</v>
      </c>
      <c r="BL478" s="23" t="s">
        <v>169</v>
      </c>
      <c r="BM478" s="23" t="s">
        <v>990</v>
      </c>
    </row>
    <row r="479" spans="2:65" s="1" customFormat="1" ht="81">
      <c r="B479" s="40"/>
      <c r="C479" s="62"/>
      <c r="D479" s="204" t="s">
        <v>171</v>
      </c>
      <c r="E479" s="62"/>
      <c r="F479" s="205" t="s">
        <v>582</v>
      </c>
      <c r="G479" s="62"/>
      <c r="H479" s="62"/>
      <c r="I479" s="162"/>
      <c r="J479" s="62"/>
      <c r="K479" s="62"/>
      <c r="L479" s="60"/>
      <c r="M479" s="206"/>
      <c r="N479" s="41"/>
      <c r="O479" s="41"/>
      <c r="P479" s="41"/>
      <c r="Q479" s="41"/>
      <c r="R479" s="41"/>
      <c r="S479" s="41"/>
      <c r="T479" s="77"/>
      <c r="AT479" s="23" t="s">
        <v>171</v>
      </c>
      <c r="AU479" s="23" t="s">
        <v>82</v>
      </c>
    </row>
    <row r="480" spans="2:65" s="11" customFormat="1">
      <c r="B480" s="207"/>
      <c r="C480" s="208"/>
      <c r="D480" s="204" t="s">
        <v>173</v>
      </c>
      <c r="E480" s="209" t="s">
        <v>21</v>
      </c>
      <c r="F480" s="210" t="s">
        <v>891</v>
      </c>
      <c r="G480" s="208"/>
      <c r="H480" s="211" t="s">
        <v>21</v>
      </c>
      <c r="I480" s="212"/>
      <c r="J480" s="208"/>
      <c r="K480" s="208"/>
      <c r="L480" s="213"/>
      <c r="M480" s="214"/>
      <c r="N480" s="215"/>
      <c r="O480" s="215"/>
      <c r="P480" s="215"/>
      <c r="Q480" s="215"/>
      <c r="R480" s="215"/>
      <c r="S480" s="215"/>
      <c r="T480" s="216"/>
      <c r="AT480" s="217" t="s">
        <v>173</v>
      </c>
      <c r="AU480" s="217" t="s">
        <v>82</v>
      </c>
      <c r="AV480" s="11" t="s">
        <v>80</v>
      </c>
      <c r="AW480" s="11" t="s">
        <v>36</v>
      </c>
      <c r="AX480" s="11" t="s">
        <v>72</v>
      </c>
      <c r="AY480" s="217" t="s">
        <v>162</v>
      </c>
    </row>
    <row r="481" spans="2:65" s="11" customFormat="1">
      <c r="B481" s="207"/>
      <c r="C481" s="208"/>
      <c r="D481" s="204" t="s">
        <v>173</v>
      </c>
      <c r="E481" s="209" t="s">
        <v>21</v>
      </c>
      <c r="F481" s="210" t="s">
        <v>583</v>
      </c>
      <c r="G481" s="208"/>
      <c r="H481" s="211" t="s">
        <v>21</v>
      </c>
      <c r="I481" s="212"/>
      <c r="J481" s="208"/>
      <c r="K481" s="208"/>
      <c r="L481" s="213"/>
      <c r="M481" s="214"/>
      <c r="N481" s="215"/>
      <c r="O481" s="215"/>
      <c r="P481" s="215"/>
      <c r="Q481" s="215"/>
      <c r="R481" s="215"/>
      <c r="S481" s="215"/>
      <c r="T481" s="216"/>
      <c r="AT481" s="217" t="s">
        <v>173</v>
      </c>
      <c r="AU481" s="217" t="s">
        <v>82</v>
      </c>
      <c r="AV481" s="11" t="s">
        <v>80</v>
      </c>
      <c r="AW481" s="11" t="s">
        <v>36</v>
      </c>
      <c r="AX481" s="11" t="s">
        <v>72</v>
      </c>
      <c r="AY481" s="217" t="s">
        <v>162</v>
      </c>
    </row>
    <row r="482" spans="2:65" s="12" customFormat="1">
      <c r="B482" s="218"/>
      <c r="C482" s="219"/>
      <c r="D482" s="204" t="s">
        <v>173</v>
      </c>
      <c r="E482" s="220" t="s">
        <v>21</v>
      </c>
      <c r="F482" s="221" t="s">
        <v>991</v>
      </c>
      <c r="G482" s="219"/>
      <c r="H482" s="222">
        <v>63.408000000000001</v>
      </c>
      <c r="I482" s="223"/>
      <c r="J482" s="219"/>
      <c r="K482" s="219"/>
      <c r="L482" s="224"/>
      <c r="M482" s="225"/>
      <c r="N482" s="226"/>
      <c r="O482" s="226"/>
      <c r="P482" s="226"/>
      <c r="Q482" s="226"/>
      <c r="R482" s="226"/>
      <c r="S482" s="226"/>
      <c r="T482" s="227"/>
      <c r="AT482" s="228" t="s">
        <v>173</v>
      </c>
      <c r="AU482" s="228" t="s">
        <v>82</v>
      </c>
      <c r="AV482" s="12" t="s">
        <v>82</v>
      </c>
      <c r="AW482" s="12" t="s">
        <v>36</v>
      </c>
      <c r="AX482" s="12" t="s">
        <v>72</v>
      </c>
      <c r="AY482" s="228" t="s">
        <v>162</v>
      </c>
    </row>
    <row r="483" spans="2:65" s="13" customFormat="1">
      <c r="B483" s="229"/>
      <c r="C483" s="230"/>
      <c r="D483" s="231" t="s">
        <v>173</v>
      </c>
      <c r="E483" s="232" t="s">
        <v>21</v>
      </c>
      <c r="F483" s="233" t="s">
        <v>177</v>
      </c>
      <c r="G483" s="230"/>
      <c r="H483" s="234">
        <v>63.408000000000001</v>
      </c>
      <c r="I483" s="235"/>
      <c r="J483" s="230"/>
      <c r="K483" s="230"/>
      <c r="L483" s="236"/>
      <c r="M483" s="237"/>
      <c r="N483" s="238"/>
      <c r="O483" s="238"/>
      <c r="P483" s="238"/>
      <c r="Q483" s="238"/>
      <c r="R483" s="238"/>
      <c r="S483" s="238"/>
      <c r="T483" s="239"/>
      <c r="AT483" s="240" t="s">
        <v>173</v>
      </c>
      <c r="AU483" s="240" t="s">
        <v>82</v>
      </c>
      <c r="AV483" s="13" t="s">
        <v>169</v>
      </c>
      <c r="AW483" s="13" t="s">
        <v>36</v>
      </c>
      <c r="AX483" s="13" t="s">
        <v>80</v>
      </c>
      <c r="AY483" s="240" t="s">
        <v>162</v>
      </c>
    </row>
    <row r="484" spans="2:65" s="1" customFormat="1" ht="28.9" customHeight="1">
      <c r="B484" s="40"/>
      <c r="C484" s="192" t="s">
        <v>585</v>
      </c>
      <c r="D484" s="192" t="s">
        <v>164</v>
      </c>
      <c r="E484" s="193" t="s">
        <v>586</v>
      </c>
      <c r="F484" s="194" t="s">
        <v>587</v>
      </c>
      <c r="G484" s="195" t="s">
        <v>357</v>
      </c>
      <c r="H484" s="196">
        <v>307.8</v>
      </c>
      <c r="I484" s="197"/>
      <c r="J484" s="198">
        <f>ROUND(I484*H484,2)</f>
        <v>0</v>
      </c>
      <c r="K484" s="194" t="s">
        <v>168</v>
      </c>
      <c r="L484" s="60"/>
      <c r="M484" s="199" t="s">
        <v>21</v>
      </c>
      <c r="N484" s="200" t="s">
        <v>43</v>
      </c>
      <c r="O484" s="41"/>
      <c r="P484" s="201">
        <f>O484*H484</f>
        <v>0</v>
      </c>
      <c r="Q484" s="201">
        <v>0</v>
      </c>
      <c r="R484" s="201">
        <f>Q484*H484</f>
        <v>0</v>
      </c>
      <c r="S484" s="201">
        <v>0</v>
      </c>
      <c r="T484" s="202">
        <f>S484*H484</f>
        <v>0</v>
      </c>
      <c r="AR484" s="23" t="s">
        <v>169</v>
      </c>
      <c r="AT484" s="23" t="s">
        <v>164</v>
      </c>
      <c r="AU484" s="23" t="s">
        <v>82</v>
      </c>
      <c r="AY484" s="23" t="s">
        <v>162</v>
      </c>
      <c r="BE484" s="203">
        <f>IF(N484="základní",J484,0)</f>
        <v>0</v>
      </c>
      <c r="BF484" s="203">
        <f>IF(N484="snížená",J484,0)</f>
        <v>0</v>
      </c>
      <c r="BG484" s="203">
        <f>IF(N484="zákl. přenesená",J484,0)</f>
        <v>0</v>
      </c>
      <c r="BH484" s="203">
        <f>IF(N484="sníž. přenesená",J484,0)</f>
        <v>0</v>
      </c>
      <c r="BI484" s="203">
        <f>IF(N484="nulová",J484,0)</f>
        <v>0</v>
      </c>
      <c r="BJ484" s="23" t="s">
        <v>80</v>
      </c>
      <c r="BK484" s="203">
        <f>ROUND(I484*H484,2)</f>
        <v>0</v>
      </c>
      <c r="BL484" s="23" t="s">
        <v>169</v>
      </c>
      <c r="BM484" s="23" t="s">
        <v>992</v>
      </c>
    </row>
    <row r="485" spans="2:65" s="1" customFormat="1" ht="81">
      <c r="B485" s="40"/>
      <c r="C485" s="62"/>
      <c r="D485" s="204" t="s">
        <v>171</v>
      </c>
      <c r="E485" s="62"/>
      <c r="F485" s="205" t="s">
        <v>582</v>
      </c>
      <c r="G485" s="62"/>
      <c r="H485" s="62"/>
      <c r="I485" s="162"/>
      <c r="J485" s="62"/>
      <c r="K485" s="62"/>
      <c r="L485" s="60"/>
      <c r="M485" s="206"/>
      <c r="N485" s="41"/>
      <c r="O485" s="41"/>
      <c r="P485" s="41"/>
      <c r="Q485" s="41"/>
      <c r="R485" s="41"/>
      <c r="S485" s="41"/>
      <c r="T485" s="77"/>
      <c r="AT485" s="23" t="s">
        <v>171</v>
      </c>
      <c r="AU485" s="23" t="s">
        <v>82</v>
      </c>
    </row>
    <row r="486" spans="2:65" s="11" customFormat="1">
      <c r="B486" s="207"/>
      <c r="C486" s="208"/>
      <c r="D486" s="204" t="s">
        <v>173</v>
      </c>
      <c r="E486" s="209" t="s">
        <v>21</v>
      </c>
      <c r="F486" s="210" t="s">
        <v>891</v>
      </c>
      <c r="G486" s="208"/>
      <c r="H486" s="211" t="s">
        <v>21</v>
      </c>
      <c r="I486" s="212"/>
      <c r="J486" s="208"/>
      <c r="K486" s="208"/>
      <c r="L486" s="213"/>
      <c r="M486" s="214"/>
      <c r="N486" s="215"/>
      <c r="O486" s="215"/>
      <c r="P486" s="215"/>
      <c r="Q486" s="215"/>
      <c r="R486" s="215"/>
      <c r="S486" s="215"/>
      <c r="T486" s="216"/>
      <c r="AT486" s="217" t="s">
        <v>173</v>
      </c>
      <c r="AU486" s="217" t="s">
        <v>82</v>
      </c>
      <c r="AV486" s="11" t="s">
        <v>80</v>
      </c>
      <c r="AW486" s="11" t="s">
        <v>36</v>
      </c>
      <c r="AX486" s="11" t="s">
        <v>72</v>
      </c>
      <c r="AY486" s="217" t="s">
        <v>162</v>
      </c>
    </row>
    <row r="487" spans="2:65" s="11" customFormat="1">
      <c r="B487" s="207"/>
      <c r="C487" s="208"/>
      <c r="D487" s="204" t="s">
        <v>173</v>
      </c>
      <c r="E487" s="209" t="s">
        <v>21</v>
      </c>
      <c r="F487" s="210" t="s">
        <v>589</v>
      </c>
      <c r="G487" s="208"/>
      <c r="H487" s="211" t="s">
        <v>21</v>
      </c>
      <c r="I487" s="212"/>
      <c r="J487" s="208"/>
      <c r="K487" s="208"/>
      <c r="L487" s="213"/>
      <c r="M487" s="214"/>
      <c r="N487" s="215"/>
      <c r="O487" s="215"/>
      <c r="P487" s="215"/>
      <c r="Q487" s="215"/>
      <c r="R487" s="215"/>
      <c r="S487" s="215"/>
      <c r="T487" s="216"/>
      <c r="AT487" s="217" t="s">
        <v>173</v>
      </c>
      <c r="AU487" s="217" t="s">
        <v>82</v>
      </c>
      <c r="AV487" s="11" t="s">
        <v>80</v>
      </c>
      <c r="AW487" s="11" t="s">
        <v>36</v>
      </c>
      <c r="AX487" s="11" t="s">
        <v>72</v>
      </c>
      <c r="AY487" s="217" t="s">
        <v>162</v>
      </c>
    </row>
    <row r="488" spans="2:65" s="12" customFormat="1">
      <c r="B488" s="218"/>
      <c r="C488" s="219"/>
      <c r="D488" s="204" t="s">
        <v>173</v>
      </c>
      <c r="E488" s="220" t="s">
        <v>21</v>
      </c>
      <c r="F488" s="221" t="s">
        <v>993</v>
      </c>
      <c r="G488" s="219"/>
      <c r="H488" s="222">
        <v>307.8</v>
      </c>
      <c r="I488" s="223"/>
      <c r="J488" s="219"/>
      <c r="K488" s="219"/>
      <c r="L488" s="224"/>
      <c r="M488" s="225"/>
      <c r="N488" s="226"/>
      <c r="O488" s="226"/>
      <c r="P488" s="226"/>
      <c r="Q488" s="226"/>
      <c r="R488" s="226"/>
      <c r="S488" s="226"/>
      <c r="T488" s="227"/>
      <c r="AT488" s="228" t="s">
        <v>173</v>
      </c>
      <c r="AU488" s="228" t="s">
        <v>82</v>
      </c>
      <c r="AV488" s="12" t="s">
        <v>82</v>
      </c>
      <c r="AW488" s="12" t="s">
        <v>36</v>
      </c>
      <c r="AX488" s="12" t="s">
        <v>72</v>
      </c>
      <c r="AY488" s="228" t="s">
        <v>162</v>
      </c>
    </row>
    <row r="489" spans="2:65" s="13" customFormat="1">
      <c r="B489" s="229"/>
      <c r="C489" s="230"/>
      <c r="D489" s="231" t="s">
        <v>173</v>
      </c>
      <c r="E489" s="232" t="s">
        <v>21</v>
      </c>
      <c r="F489" s="233" t="s">
        <v>177</v>
      </c>
      <c r="G489" s="230"/>
      <c r="H489" s="234">
        <v>307.8</v>
      </c>
      <c r="I489" s="235"/>
      <c r="J489" s="230"/>
      <c r="K489" s="230"/>
      <c r="L489" s="236"/>
      <c r="M489" s="237"/>
      <c r="N489" s="238"/>
      <c r="O489" s="238"/>
      <c r="P489" s="238"/>
      <c r="Q489" s="238"/>
      <c r="R489" s="238"/>
      <c r="S489" s="238"/>
      <c r="T489" s="239"/>
      <c r="AT489" s="240" t="s">
        <v>173</v>
      </c>
      <c r="AU489" s="240" t="s">
        <v>82</v>
      </c>
      <c r="AV489" s="13" t="s">
        <v>169</v>
      </c>
      <c r="AW489" s="13" t="s">
        <v>36</v>
      </c>
      <c r="AX489" s="13" t="s">
        <v>80</v>
      </c>
      <c r="AY489" s="240" t="s">
        <v>162</v>
      </c>
    </row>
    <row r="490" spans="2:65" s="1" customFormat="1" ht="40.15" customHeight="1">
      <c r="B490" s="40"/>
      <c r="C490" s="192" t="s">
        <v>591</v>
      </c>
      <c r="D490" s="192" t="s">
        <v>164</v>
      </c>
      <c r="E490" s="193" t="s">
        <v>592</v>
      </c>
      <c r="F490" s="194" t="s">
        <v>593</v>
      </c>
      <c r="G490" s="195" t="s">
        <v>357</v>
      </c>
      <c r="H490" s="196">
        <v>307.8</v>
      </c>
      <c r="I490" s="197"/>
      <c r="J490" s="198">
        <f>ROUND(I490*H490,2)</f>
        <v>0</v>
      </c>
      <c r="K490" s="194" t="s">
        <v>168</v>
      </c>
      <c r="L490" s="60"/>
      <c r="M490" s="199" t="s">
        <v>21</v>
      </c>
      <c r="N490" s="200" t="s">
        <v>43</v>
      </c>
      <c r="O490" s="41"/>
      <c r="P490" s="201">
        <f>O490*H490</f>
        <v>0</v>
      </c>
      <c r="Q490" s="201">
        <v>0</v>
      </c>
      <c r="R490" s="201">
        <f>Q490*H490</f>
        <v>0</v>
      </c>
      <c r="S490" s="201">
        <v>0</v>
      </c>
      <c r="T490" s="202">
        <f>S490*H490</f>
        <v>0</v>
      </c>
      <c r="AR490" s="23" t="s">
        <v>169</v>
      </c>
      <c r="AT490" s="23" t="s">
        <v>164</v>
      </c>
      <c r="AU490" s="23" t="s">
        <v>82</v>
      </c>
      <c r="AY490" s="23" t="s">
        <v>162</v>
      </c>
      <c r="BE490" s="203">
        <f>IF(N490="základní",J490,0)</f>
        <v>0</v>
      </c>
      <c r="BF490" s="203">
        <f>IF(N490="snížená",J490,0)</f>
        <v>0</v>
      </c>
      <c r="BG490" s="203">
        <f>IF(N490="zákl. přenesená",J490,0)</f>
        <v>0</v>
      </c>
      <c r="BH490" s="203">
        <f>IF(N490="sníž. přenesená",J490,0)</f>
        <v>0</v>
      </c>
      <c r="BI490" s="203">
        <f>IF(N490="nulová",J490,0)</f>
        <v>0</v>
      </c>
      <c r="BJ490" s="23" t="s">
        <v>80</v>
      </c>
      <c r="BK490" s="203">
        <f>ROUND(I490*H490,2)</f>
        <v>0</v>
      </c>
      <c r="BL490" s="23" t="s">
        <v>169</v>
      </c>
      <c r="BM490" s="23" t="s">
        <v>994</v>
      </c>
    </row>
    <row r="491" spans="2:65" s="1" customFormat="1" ht="94.5">
      <c r="B491" s="40"/>
      <c r="C491" s="62"/>
      <c r="D491" s="204" t="s">
        <v>171</v>
      </c>
      <c r="E491" s="62"/>
      <c r="F491" s="205" t="s">
        <v>595</v>
      </c>
      <c r="G491" s="62"/>
      <c r="H491" s="62"/>
      <c r="I491" s="162"/>
      <c r="J491" s="62"/>
      <c r="K491" s="62"/>
      <c r="L491" s="60"/>
      <c r="M491" s="206"/>
      <c r="N491" s="41"/>
      <c r="O491" s="41"/>
      <c r="P491" s="41"/>
      <c r="Q491" s="41"/>
      <c r="R491" s="41"/>
      <c r="S491" s="41"/>
      <c r="T491" s="77"/>
      <c r="AT491" s="23" t="s">
        <v>171</v>
      </c>
      <c r="AU491" s="23" t="s">
        <v>82</v>
      </c>
    </row>
    <row r="492" spans="2:65" s="11" customFormat="1">
      <c r="B492" s="207"/>
      <c r="C492" s="208"/>
      <c r="D492" s="204" t="s">
        <v>173</v>
      </c>
      <c r="E492" s="209" t="s">
        <v>21</v>
      </c>
      <c r="F492" s="210" t="s">
        <v>891</v>
      </c>
      <c r="G492" s="208"/>
      <c r="H492" s="211" t="s">
        <v>21</v>
      </c>
      <c r="I492" s="212"/>
      <c r="J492" s="208"/>
      <c r="K492" s="208"/>
      <c r="L492" s="213"/>
      <c r="M492" s="214"/>
      <c r="N492" s="215"/>
      <c r="O492" s="215"/>
      <c r="P492" s="215"/>
      <c r="Q492" s="215"/>
      <c r="R492" s="215"/>
      <c r="S492" s="215"/>
      <c r="T492" s="216"/>
      <c r="AT492" s="217" t="s">
        <v>173</v>
      </c>
      <c r="AU492" s="217" t="s">
        <v>82</v>
      </c>
      <c r="AV492" s="11" t="s">
        <v>80</v>
      </c>
      <c r="AW492" s="11" t="s">
        <v>36</v>
      </c>
      <c r="AX492" s="11" t="s">
        <v>72</v>
      </c>
      <c r="AY492" s="217" t="s">
        <v>162</v>
      </c>
    </row>
    <row r="493" spans="2:65" s="11" customFormat="1">
      <c r="B493" s="207"/>
      <c r="C493" s="208"/>
      <c r="D493" s="204" t="s">
        <v>173</v>
      </c>
      <c r="E493" s="209" t="s">
        <v>21</v>
      </c>
      <c r="F493" s="210" t="s">
        <v>596</v>
      </c>
      <c r="G493" s="208"/>
      <c r="H493" s="211" t="s">
        <v>21</v>
      </c>
      <c r="I493" s="212"/>
      <c r="J493" s="208"/>
      <c r="K493" s="208"/>
      <c r="L493" s="213"/>
      <c r="M493" s="214"/>
      <c r="N493" s="215"/>
      <c r="O493" s="215"/>
      <c r="P493" s="215"/>
      <c r="Q493" s="215"/>
      <c r="R493" s="215"/>
      <c r="S493" s="215"/>
      <c r="T493" s="216"/>
      <c r="AT493" s="217" t="s">
        <v>173</v>
      </c>
      <c r="AU493" s="217" t="s">
        <v>82</v>
      </c>
      <c r="AV493" s="11" t="s">
        <v>80</v>
      </c>
      <c r="AW493" s="11" t="s">
        <v>36</v>
      </c>
      <c r="AX493" s="11" t="s">
        <v>72</v>
      </c>
      <c r="AY493" s="217" t="s">
        <v>162</v>
      </c>
    </row>
    <row r="494" spans="2:65" s="12" customFormat="1">
      <c r="B494" s="218"/>
      <c r="C494" s="219"/>
      <c r="D494" s="204" t="s">
        <v>173</v>
      </c>
      <c r="E494" s="220" t="s">
        <v>21</v>
      </c>
      <c r="F494" s="221" t="s">
        <v>993</v>
      </c>
      <c r="G494" s="219"/>
      <c r="H494" s="222">
        <v>307.8</v>
      </c>
      <c r="I494" s="223"/>
      <c r="J494" s="219"/>
      <c r="K494" s="219"/>
      <c r="L494" s="224"/>
      <c r="M494" s="225"/>
      <c r="N494" s="226"/>
      <c r="O494" s="226"/>
      <c r="P494" s="226"/>
      <c r="Q494" s="226"/>
      <c r="R494" s="226"/>
      <c r="S494" s="226"/>
      <c r="T494" s="227"/>
      <c r="AT494" s="228" t="s">
        <v>173</v>
      </c>
      <c r="AU494" s="228" t="s">
        <v>82</v>
      </c>
      <c r="AV494" s="12" t="s">
        <v>82</v>
      </c>
      <c r="AW494" s="12" t="s">
        <v>36</v>
      </c>
      <c r="AX494" s="12" t="s">
        <v>72</v>
      </c>
      <c r="AY494" s="228" t="s">
        <v>162</v>
      </c>
    </row>
    <row r="495" spans="2:65" s="13" customFormat="1">
      <c r="B495" s="229"/>
      <c r="C495" s="230"/>
      <c r="D495" s="231" t="s">
        <v>173</v>
      </c>
      <c r="E495" s="232" t="s">
        <v>21</v>
      </c>
      <c r="F495" s="233" t="s">
        <v>177</v>
      </c>
      <c r="G495" s="230"/>
      <c r="H495" s="234">
        <v>307.8</v>
      </c>
      <c r="I495" s="235"/>
      <c r="J495" s="230"/>
      <c r="K495" s="230"/>
      <c r="L495" s="236"/>
      <c r="M495" s="237"/>
      <c r="N495" s="238"/>
      <c r="O495" s="238"/>
      <c r="P495" s="238"/>
      <c r="Q495" s="238"/>
      <c r="R495" s="238"/>
      <c r="S495" s="238"/>
      <c r="T495" s="239"/>
      <c r="AT495" s="240" t="s">
        <v>173</v>
      </c>
      <c r="AU495" s="240" t="s">
        <v>82</v>
      </c>
      <c r="AV495" s="13" t="s">
        <v>169</v>
      </c>
      <c r="AW495" s="13" t="s">
        <v>36</v>
      </c>
      <c r="AX495" s="13" t="s">
        <v>80</v>
      </c>
      <c r="AY495" s="240" t="s">
        <v>162</v>
      </c>
    </row>
    <row r="496" spans="2:65" s="1" customFormat="1" ht="28.9" customHeight="1">
      <c r="B496" s="40"/>
      <c r="C496" s="192" t="s">
        <v>597</v>
      </c>
      <c r="D496" s="192" t="s">
        <v>164</v>
      </c>
      <c r="E496" s="193" t="s">
        <v>598</v>
      </c>
      <c r="F496" s="194" t="s">
        <v>599</v>
      </c>
      <c r="G496" s="195" t="s">
        <v>357</v>
      </c>
      <c r="H496" s="196">
        <v>371.20800000000003</v>
      </c>
      <c r="I496" s="197"/>
      <c r="J496" s="198">
        <f>ROUND(I496*H496,2)</f>
        <v>0</v>
      </c>
      <c r="K496" s="194" t="s">
        <v>168</v>
      </c>
      <c r="L496" s="60"/>
      <c r="M496" s="199" t="s">
        <v>21</v>
      </c>
      <c r="N496" s="200" t="s">
        <v>43</v>
      </c>
      <c r="O496" s="41"/>
      <c r="P496" s="201">
        <f>O496*H496</f>
        <v>0</v>
      </c>
      <c r="Q496" s="201">
        <v>0</v>
      </c>
      <c r="R496" s="201">
        <f>Q496*H496</f>
        <v>0</v>
      </c>
      <c r="S496" s="201">
        <v>0</v>
      </c>
      <c r="T496" s="202">
        <f>S496*H496</f>
        <v>0</v>
      </c>
      <c r="AR496" s="23" t="s">
        <v>169</v>
      </c>
      <c r="AT496" s="23" t="s">
        <v>164</v>
      </c>
      <c r="AU496" s="23" t="s">
        <v>82</v>
      </c>
      <c r="AY496" s="23" t="s">
        <v>162</v>
      </c>
      <c r="BE496" s="203">
        <f>IF(N496="základní",J496,0)</f>
        <v>0</v>
      </c>
      <c r="BF496" s="203">
        <f>IF(N496="snížená",J496,0)</f>
        <v>0</v>
      </c>
      <c r="BG496" s="203">
        <f>IF(N496="zákl. přenesená",J496,0)</f>
        <v>0</v>
      </c>
      <c r="BH496" s="203">
        <f>IF(N496="sníž. přenesená",J496,0)</f>
        <v>0</v>
      </c>
      <c r="BI496" s="203">
        <f>IF(N496="nulová",J496,0)</f>
        <v>0</v>
      </c>
      <c r="BJ496" s="23" t="s">
        <v>80</v>
      </c>
      <c r="BK496" s="203">
        <f>ROUND(I496*H496,2)</f>
        <v>0</v>
      </c>
      <c r="BL496" s="23" t="s">
        <v>169</v>
      </c>
      <c r="BM496" s="23" t="s">
        <v>995</v>
      </c>
    </row>
    <row r="497" spans="2:65" s="1" customFormat="1" ht="256.5">
      <c r="B497" s="40"/>
      <c r="C497" s="62"/>
      <c r="D497" s="204" t="s">
        <v>171</v>
      </c>
      <c r="E497" s="62"/>
      <c r="F497" s="205" t="s">
        <v>601</v>
      </c>
      <c r="G497" s="62"/>
      <c r="H497" s="62"/>
      <c r="I497" s="162"/>
      <c r="J497" s="62"/>
      <c r="K497" s="62"/>
      <c r="L497" s="60"/>
      <c r="M497" s="206"/>
      <c r="N497" s="41"/>
      <c r="O497" s="41"/>
      <c r="P497" s="41"/>
      <c r="Q497" s="41"/>
      <c r="R497" s="41"/>
      <c r="S497" s="41"/>
      <c r="T497" s="77"/>
      <c r="AT497" s="23" t="s">
        <v>171</v>
      </c>
      <c r="AU497" s="23" t="s">
        <v>82</v>
      </c>
    </row>
    <row r="498" spans="2:65" s="11" customFormat="1">
      <c r="B498" s="207"/>
      <c r="C498" s="208"/>
      <c r="D498" s="204" t="s">
        <v>173</v>
      </c>
      <c r="E498" s="209" t="s">
        <v>21</v>
      </c>
      <c r="F498" s="210" t="s">
        <v>891</v>
      </c>
      <c r="G498" s="208"/>
      <c r="H498" s="211" t="s">
        <v>21</v>
      </c>
      <c r="I498" s="212"/>
      <c r="J498" s="208"/>
      <c r="K498" s="208"/>
      <c r="L498" s="213"/>
      <c r="M498" s="214"/>
      <c r="N498" s="215"/>
      <c r="O498" s="215"/>
      <c r="P498" s="215"/>
      <c r="Q498" s="215"/>
      <c r="R498" s="215"/>
      <c r="S498" s="215"/>
      <c r="T498" s="216"/>
      <c r="AT498" s="217" t="s">
        <v>173</v>
      </c>
      <c r="AU498" s="217" t="s">
        <v>82</v>
      </c>
      <c r="AV498" s="11" t="s">
        <v>80</v>
      </c>
      <c r="AW498" s="11" t="s">
        <v>36</v>
      </c>
      <c r="AX498" s="11" t="s">
        <v>72</v>
      </c>
      <c r="AY498" s="217" t="s">
        <v>162</v>
      </c>
    </row>
    <row r="499" spans="2:65" s="11" customFormat="1">
      <c r="B499" s="207"/>
      <c r="C499" s="208"/>
      <c r="D499" s="204" t="s">
        <v>173</v>
      </c>
      <c r="E499" s="209" t="s">
        <v>21</v>
      </c>
      <c r="F499" s="210" t="s">
        <v>602</v>
      </c>
      <c r="G499" s="208"/>
      <c r="H499" s="211" t="s">
        <v>21</v>
      </c>
      <c r="I499" s="212"/>
      <c r="J499" s="208"/>
      <c r="K499" s="208"/>
      <c r="L499" s="213"/>
      <c r="M499" s="214"/>
      <c r="N499" s="215"/>
      <c r="O499" s="215"/>
      <c r="P499" s="215"/>
      <c r="Q499" s="215"/>
      <c r="R499" s="215"/>
      <c r="S499" s="215"/>
      <c r="T499" s="216"/>
      <c r="AT499" s="217" t="s">
        <v>173</v>
      </c>
      <c r="AU499" s="217" t="s">
        <v>82</v>
      </c>
      <c r="AV499" s="11" t="s">
        <v>80</v>
      </c>
      <c r="AW499" s="11" t="s">
        <v>36</v>
      </c>
      <c r="AX499" s="11" t="s">
        <v>72</v>
      </c>
      <c r="AY499" s="217" t="s">
        <v>162</v>
      </c>
    </row>
    <row r="500" spans="2:65" s="12" customFormat="1">
      <c r="B500" s="218"/>
      <c r="C500" s="219"/>
      <c r="D500" s="204" t="s">
        <v>173</v>
      </c>
      <c r="E500" s="220" t="s">
        <v>21</v>
      </c>
      <c r="F500" s="221" t="s">
        <v>996</v>
      </c>
      <c r="G500" s="219"/>
      <c r="H500" s="222">
        <v>371.20800000000003</v>
      </c>
      <c r="I500" s="223"/>
      <c r="J500" s="219"/>
      <c r="K500" s="219"/>
      <c r="L500" s="224"/>
      <c r="M500" s="225"/>
      <c r="N500" s="226"/>
      <c r="O500" s="226"/>
      <c r="P500" s="226"/>
      <c r="Q500" s="226"/>
      <c r="R500" s="226"/>
      <c r="S500" s="226"/>
      <c r="T500" s="227"/>
      <c r="AT500" s="228" t="s">
        <v>173</v>
      </c>
      <c r="AU500" s="228" t="s">
        <v>82</v>
      </c>
      <c r="AV500" s="12" t="s">
        <v>82</v>
      </c>
      <c r="AW500" s="12" t="s">
        <v>36</v>
      </c>
      <c r="AX500" s="12" t="s">
        <v>72</v>
      </c>
      <c r="AY500" s="228" t="s">
        <v>162</v>
      </c>
    </row>
    <row r="501" spans="2:65" s="13" customFormat="1">
      <c r="B501" s="229"/>
      <c r="C501" s="230"/>
      <c r="D501" s="231" t="s">
        <v>173</v>
      </c>
      <c r="E501" s="232" t="s">
        <v>21</v>
      </c>
      <c r="F501" s="233" t="s">
        <v>177</v>
      </c>
      <c r="G501" s="230"/>
      <c r="H501" s="234">
        <v>371.20800000000003</v>
      </c>
      <c r="I501" s="235"/>
      <c r="J501" s="230"/>
      <c r="K501" s="230"/>
      <c r="L501" s="236"/>
      <c r="M501" s="237"/>
      <c r="N501" s="238"/>
      <c r="O501" s="238"/>
      <c r="P501" s="238"/>
      <c r="Q501" s="238"/>
      <c r="R501" s="238"/>
      <c r="S501" s="238"/>
      <c r="T501" s="239"/>
      <c r="AT501" s="240" t="s">
        <v>173</v>
      </c>
      <c r="AU501" s="240" t="s">
        <v>82</v>
      </c>
      <c r="AV501" s="13" t="s">
        <v>169</v>
      </c>
      <c r="AW501" s="13" t="s">
        <v>36</v>
      </c>
      <c r="AX501" s="13" t="s">
        <v>80</v>
      </c>
      <c r="AY501" s="240" t="s">
        <v>162</v>
      </c>
    </row>
    <row r="502" spans="2:65" s="1" customFormat="1" ht="40.15" customHeight="1">
      <c r="B502" s="40"/>
      <c r="C502" s="192" t="s">
        <v>604</v>
      </c>
      <c r="D502" s="192" t="s">
        <v>164</v>
      </c>
      <c r="E502" s="193" t="s">
        <v>605</v>
      </c>
      <c r="F502" s="194" t="s">
        <v>606</v>
      </c>
      <c r="G502" s="195" t="s">
        <v>357</v>
      </c>
      <c r="H502" s="196">
        <v>7052.9520000000002</v>
      </c>
      <c r="I502" s="197"/>
      <c r="J502" s="198">
        <f>ROUND(I502*H502,2)</f>
        <v>0</v>
      </c>
      <c r="K502" s="194" t="s">
        <v>168</v>
      </c>
      <c r="L502" s="60"/>
      <c r="M502" s="199" t="s">
        <v>21</v>
      </c>
      <c r="N502" s="200" t="s">
        <v>43</v>
      </c>
      <c r="O502" s="41"/>
      <c r="P502" s="201">
        <f>O502*H502</f>
        <v>0</v>
      </c>
      <c r="Q502" s="201">
        <v>0</v>
      </c>
      <c r="R502" s="201">
        <f>Q502*H502</f>
        <v>0</v>
      </c>
      <c r="S502" s="201">
        <v>0</v>
      </c>
      <c r="T502" s="202">
        <f>S502*H502</f>
        <v>0</v>
      </c>
      <c r="AR502" s="23" t="s">
        <v>169</v>
      </c>
      <c r="AT502" s="23" t="s">
        <v>164</v>
      </c>
      <c r="AU502" s="23" t="s">
        <v>82</v>
      </c>
      <c r="AY502" s="23" t="s">
        <v>162</v>
      </c>
      <c r="BE502" s="203">
        <f>IF(N502="základní",J502,0)</f>
        <v>0</v>
      </c>
      <c r="BF502" s="203">
        <f>IF(N502="snížená",J502,0)</f>
        <v>0</v>
      </c>
      <c r="BG502" s="203">
        <f>IF(N502="zákl. přenesená",J502,0)</f>
        <v>0</v>
      </c>
      <c r="BH502" s="203">
        <f>IF(N502="sníž. přenesená",J502,0)</f>
        <v>0</v>
      </c>
      <c r="BI502" s="203">
        <f>IF(N502="nulová",J502,0)</f>
        <v>0</v>
      </c>
      <c r="BJ502" s="23" t="s">
        <v>80</v>
      </c>
      <c r="BK502" s="203">
        <f>ROUND(I502*H502,2)</f>
        <v>0</v>
      </c>
      <c r="BL502" s="23" t="s">
        <v>169</v>
      </c>
      <c r="BM502" s="23" t="s">
        <v>997</v>
      </c>
    </row>
    <row r="503" spans="2:65" s="1" customFormat="1" ht="256.5">
      <c r="B503" s="40"/>
      <c r="C503" s="62"/>
      <c r="D503" s="204" t="s">
        <v>171</v>
      </c>
      <c r="E503" s="62"/>
      <c r="F503" s="205" t="s">
        <v>601</v>
      </c>
      <c r="G503" s="62"/>
      <c r="H503" s="62"/>
      <c r="I503" s="162"/>
      <c r="J503" s="62"/>
      <c r="K503" s="62"/>
      <c r="L503" s="60"/>
      <c r="M503" s="206"/>
      <c r="N503" s="41"/>
      <c r="O503" s="41"/>
      <c r="P503" s="41"/>
      <c r="Q503" s="41"/>
      <c r="R503" s="41"/>
      <c r="S503" s="41"/>
      <c r="T503" s="77"/>
      <c r="AT503" s="23" t="s">
        <v>171</v>
      </c>
      <c r="AU503" s="23" t="s">
        <v>82</v>
      </c>
    </row>
    <row r="504" spans="2:65" s="11" customFormat="1">
      <c r="B504" s="207"/>
      <c r="C504" s="208"/>
      <c r="D504" s="204" t="s">
        <v>173</v>
      </c>
      <c r="E504" s="209" t="s">
        <v>21</v>
      </c>
      <c r="F504" s="210" t="s">
        <v>891</v>
      </c>
      <c r="G504" s="208"/>
      <c r="H504" s="211" t="s">
        <v>21</v>
      </c>
      <c r="I504" s="212"/>
      <c r="J504" s="208"/>
      <c r="K504" s="208"/>
      <c r="L504" s="213"/>
      <c r="M504" s="214"/>
      <c r="N504" s="215"/>
      <c r="O504" s="215"/>
      <c r="P504" s="215"/>
      <c r="Q504" s="215"/>
      <c r="R504" s="215"/>
      <c r="S504" s="215"/>
      <c r="T504" s="216"/>
      <c r="AT504" s="217" t="s">
        <v>173</v>
      </c>
      <c r="AU504" s="217" t="s">
        <v>82</v>
      </c>
      <c r="AV504" s="11" t="s">
        <v>80</v>
      </c>
      <c r="AW504" s="11" t="s">
        <v>36</v>
      </c>
      <c r="AX504" s="11" t="s">
        <v>72</v>
      </c>
      <c r="AY504" s="217" t="s">
        <v>162</v>
      </c>
    </row>
    <row r="505" spans="2:65" s="11" customFormat="1">
      <c r="B505" s="207"/>
      <c r="C505" s="208"/>
      <c r="D505" s="204" t="s">
        <v>173</v>
      </c>
      <c r="E505" s="209" t="s">
        <v>21</v>
      </c>
      <c r="F505" s="210" t="s">
        <v>608</v>
      </c>
      <c r="G505" s="208"/>
      <c r="H505" s="211" t="s">
        <v>21</v>
      </c>
      <c r="I505" s="212"/>
      <c r="J505" s="208"/>
      <c r="K505" s="208"/>
      <c r="L505" s="213"/>
      <c r="M505" s="214"/>
      <c r="N505" s="215"/>
      <c r="O505" s="215"/>
      <c r="P505" s="215"/>
      <c r="Q505" s="215"/>
      <c r="R505" s="215"/>
      <c r="S505" s="215"/>
      <c r="T505" s="216"/>
      <c r="AT505" s="217" t="s">
        <v>173</v>
      </c>
      <c r="AU505" s="217" t="s">
        <v>82</v>
      </c>
      <c r="AV505" s="11" t="s">
        <v>80</v>
      </c>
      <c r="AW505" s="11" t="s">
        <v>36</v>
      </c>
      <c r="AX505" s="11" t="s">
        <v>72</v>
      </c>
      <c r="AY505" s="217" t="s">
        <v>162</v>
      </c>
    </row>
    <row r="506" spans="2:65" s="12" customFormat="1">
      <c r="B506" s="218"/>
      <c r="C506" s="219"/>
      <c r="D506" s="204" t="s">
        <v>173</v>
      </c>
      <c r="E506" s="220" t="s">
        <v>21</v>
      </c>
      <c r="F506" s="221" t="s">
        <v>998</v>
      </c>
      <c r="G506" s="219"/>
      <c r="H506" s="222">
        <v>7052.9520000000002</v>
      </c>
      <c r="I506" s="223"/>
      <c r="J506" s="219"/>
      <c r="K506" s="219"/>
      <c r="L506" s="224"/>
      <c r="M506" s="225"/>
      <c r="N506" s="226"/>
      <c r="O506" s="226"/>
      <c r="P506" s="226"/>
      <c r="Q506" s="226"/>
      <c r="R506" s="226"/>
      <c r="S506" s="226"/>
      <c r="T506" s="227"/>
      <c r="AT506" s="228" t="s">
        <v>173</v>
      </c>
      <c r="AU506" s="228" t="s">
        <v>82</v>
      </c>
      <c r="AV506" s="12" t="s">
        <v>82</v>
      </c>
      <c r="AW506" s="12" t="s">
        <v>36</v>
      </c>
      <c r="AX506" s="12" t="s">
        <v>72</v>
      </c>
      <c r="AY506" s="228" t="s">
        <v>162</v>
      </c>
    </row>
    <row r="507" spans="2:65" s="13" customFormat="1">
      <c r="B507" s="229"/>
      <c r="C507" s="230"/>
      <c r="D507" s="231" t="s">
        <v>173</v>
      </c>
      <c r="E507" s="232" t="s">
        <v>21</v>
      </c>
      <c r="F507" s="233" t="s">
        <v>177</v>
      </c>
      <c r="G507" s="230"/>
      <c r="H507" s="234">
        <v>7052.9520000000002</v>
      </c>
      <c r="I507" s="235"/>
      <c r="J507" s="230"/>
      <c r="K507" s="230"/>
      <c r="L507" s="236"/>
      <c r="M507" s="237"/>
      <c r="N507" s="238"/>
      <c r="O507" s="238"/>
      <c r="P507" s="238"/>
      <c r="Q507" s="238"/>
      <c r="R507" s="238"/>
      <c r="S507" s="238"/>
      <c r="T507" s="239"/>
      <c r="AT507" s="240" t="s">
        <v>173</v>
      </c>
      <c r="AU507" s="240" t="s">
        <v>82</v>
      </c>
      <c r="AV507" s="13" t="s">
        <v>169</v>
      </c>
      <c r="AW507" s="13" t="s">
        <v>36</v>
      </c>
      <c r="AX507" s="13" t="s">
        <v>80</v>
      </c>
      <c r="AY507" s="240" t="s">
        <v>162</v>
      </c>
    </row>
    <row r="508" spans="2:65" s="1" customFormat="1" ht="20.45" customHeight="1">
      <c r="B508" s="40"/>
      <c r="C508" s="192" t="s">
        <v>553</v>
      </c>
      <c r="D508" s="192" t="s">
        <v>164</v>
      </c>
      <c r="E508" s="193" t="s">
        <v>610</v>
      </c>
      <c r="F508" s="194" t="s">
        <v>611</v>
      </c>
      <c r="G508" s="195" t="s">
        <v>357</v>
      </c>
      <c r="H508" s="196">
        <v>0.34300000000000003</v>
      </c>
      <c r="I508" s="197"/>
      <c r="J508" s="198">
        <f>ROUND(I508*H508,2)</f>
        <v>0</v>
      </c>
      <c r="K508" s="194" t="s">
        <v>21</v>
      </c>
      <c r="L508" s="60"/>
      <c r="M508" s="199" t="s">
        <v>21</v>
      </c>
      <c r="N508" s="200" t="s">
        <v>43</v>
      </c>
      <c r="O508" s="41"/>
      <c r="P508" s="201">
        <f>O508*H508</f>
        <v>0</v>
      </c>
      <c r="Q508" s="201">
        <v>0</v>
      </c>
      <c r="R508" s="201">
        <f>Q508*H508</f>
        <v>0</v>
      </c>
      <c r="S508" s="201">
        <v>0</v>
      </c>
      <c r="T508" s="202">
        <f>S508*H508</f>
        <v>0</v>
      </c>
      <c r="AR508" s="23" t="s">
        <v>169</v>
      </c>
      <c r="AT508" s="23" t="s">
        <v>164</v>
      </c>
      <c r="AU508" s="23" t="s">
        <v>82</v>
      </c>
      <c r="AY508" s="23" t="s">
        <v>162</v>
      </c>
      <c r="BE508" s="203">
        <f>IF(N508="základní",J508,0)</f>
        <v>0</v>
      </c>
      <c r="BF508" s="203">
        <f>IF(N508="snížená",J508,0)</f>
        <v>0</v>
      </c>
      <c r="BG508" s="203">
        <f>IF(N508="zákl. přenesená",J508,0)</f>
        <v>0</v>
      </c>
      <c r="BH508" s="203">
        <f>IF(N508="sníž. přenesená",J508,0)</f>
        <v>0</v>
      </c>
      <c r="BI508" s="203">
        <f>IF(N508="nulová",J508,0)</f>
        <v>0</v>
      </c>
      <c r="BJ508" s="23" t="s">
        <v>80</v>
      </c>
      <c r="BK508" s="203">
        <f>ROUND(I508*H508,2)</f>
        <v>0</v>
      </c>
      <c r="BL508" s="23" t="s">
        <v>169</v>
      </c>
      <c r="BM508" s="23" t="s">
        <v>999</v>
      </c>
    </row>
    <row r="509" spans="2:65" s="1" customFormat="1" ht="40.5">
      <c r="B509" s="40"/>
      <c r="C509" s="62"/>
      <c r="D509" s="204" t="s">
        <v>486</v>
      </c>
      <c r="E509" s="62"/>
      <c r="F509" s="205" t="s">
        <v>613</v>
      </c>
      <c r="G509" s="62"/>
      <c r="H509" s="62"/>
      <c r="I509" s="162"/>
      <c r="J509" s="62"/>
      <c r="K509" s="62"/>
      <c r="L509" s="60"/>
      <c r="M509" s="206"/>
      <c r="N509" s="41"/>
      <c r="O509" s="41"/>
      <c r="P509" s="41"/>
      <c r="Q509" s="41"/>
      <c r="R509" s="41"/>
      <c r="S509" s="41"/>
      <c r="T509" s="77"/>
      <c r="AT509" s="23" t="s">
        <v>486</v>
      </c>
      <c r="AU509" s="23" t="s">
        <v>82</v>
      </c>
    </row>
    <row r="510" spans="2:65" s="11" customFormat="1">
      <c r="B510" s="207"/>
      <c r="C510" s="208"/>
      <c r="D510" s="204" t="s">
        <v>173</v>
      </c>
      <c r="E510" s="209" t="s">
        <v>21</v>
      </c>
      <c r="F510" s="210" t="s">
        <v>891</v>
      </c>
      <c r="G510" s="208"/>
      <c r="H510" s="211" t="s">
        <v>21</v>
      </c>
      <c r="I510" s="212"/>
      <c r="J510" s="208"/>
      <c r="K510" s="208"/>
      <c r="L510" s="213"/>
      <c r="M510" s="214"/>
      <c r="N510" s="215"/>
      <c r="O510" s="215"/>
      <c r="P510" s="215"/>
      <c r="Q510" s="215"/>
      <c r="R510" s="215"/>
      <c r="S510" s="215"/>
      <c r="T510" s="216"/>
      <c r="AT510" s="217" t="s">
        <v>173</v>
      </c>
      <c r="AU510" s="217" t="s">
        <v>82</v>
      </c>
      <c r="AV510" s="11" t="s">
        <v>80</v>
      </c>
      <c r="AW510" s="11" t="s">
        <v>36</v>
      </c>
      <c r="AX510" s="11" t="s">
        <v>72</v>
      </c>
      <c r="AY510" s="217" t="s">
        <v>162</v>
      </c>
    </row>
    <row r="511" spans="2:65" s="11" customFormat="1">
      <c r="B511" s="207"/>
      <c r="C511" s="208"/>
      <c r="D511" s="204" t="s">
        <v>173</v>
      </c>
      <c r="E511" s="209" t="s">
        <v>21</v>
      </c>
      <c r="F511" s="210" t="s">
        <v>614</v>
      </c>
      <c r="G511" s="208"/>
      <c r="H511" s="211" t="s">
        <v>21</v>
      </c>
      <c r="I511" s="212"/>
      <c r="J511" s="208"/>
      <c r="K511" s="208"/>
      <c r="L511" s="213"/>
      <c r="M511" s="214"/>
      <c r="N511" s="215"/>
      <c r="O511" s="215"/>
      <c r="P511" s="215"/>
      <c r="Q511" s="215"/>
      <c r="R511" s="215"/>
      <c r="S511" s="215"/>
      <c r="T511" s="216"/>
      <c r="AT511" s="217" t="s">
        <v>173</v>
      </c>
      <c r="AU511" s="217" t="s">
        <v>82</v>
      </c>
      <c r="AV511" s="11" t="s">
        <v>80</v>
      </c>
      <c r="AW511" s="11" t="s">
        <v>36</v>
      </c>
      <c r="AX511" s="11" t="s">
        <v>72</v>
      </c>
      <c r="AY511" s="217" t="s">
        <v>162</v>
      </c>
    </row>
    <row r="512" spans="2:65" s="12" customFormat="1">
      <c r="B512" s="218"/>
      <c r="C512" s="219"/>
      <c r="D512" s="204" t="s">
        <v>173</v>
      </c>
      <c r="E512" s="220" t="s">
        <v>21</v>
      </c>
      <c r="F512" s="221" t="s">
        <v>1000</v>
      </c>
      <c r="G512" s="219"/>
      <c r="H512" s="222">
        <v>0.34300000000000003</v>
      </c>
      <c r="I512" s="223"/>
      <c r="J512" s="219"/>
      <c r="K512" s="219"/>
      <c r="L512" s="224"/>
      <c r="M512" s="225"/>
      <c r="N512" s="226"/>
      <c r="O512" s="226"/>
      <c r="P512" s="226"/>
      <c r="Q512" s="226"/>
      <c r="R512" s="226"/>
      <c r="S512" s="226"/>
      <c r="T512" s="227"/>
      <c r="AT512" s="228" t="s">
        <v>173</v>
      </c>
      <c r="AU512" s="228" t="s">
        <v>82</v>
      </c>
      <c r="AV512" s="12" t="s">
        <v>82</v>
      </c>
      <c r="AW512" s="12" t="s">
        <v>36</v>
      </c>
      <c r="AX512" s="12" t="s">
        <v>72</v>
      </c>
      <c r="AY512" s="228" t="s">
        <v>162</v>
      </c>
    </row>
    <row r="513" spans="2:65" s="13" customFormat="1">
      <c r="B513" s="229"/>
      <c r="C513" s="230"/>
      <c r="D513" s="204" t="s">
        <v>173</v>
      </c>
      <c r="E513" s="252" t="s">
        <v>21</v>
      </c>
      <c r="F513" s="253" t="s">
        <v>177</v>
      </c>
      <c r="G513" s="230"/>
      <c r="H513" s="254">
        <v>0.34300000000000003</v>
      </c>
      <c r="I513" s="235"/>
      <c r="J513" s="230"/>
      <c r="K513" s="230"/>
      <c r="L513" s="236"/>
      <c r="M513" s="237"/>
      <c r="N513" s="238"/>
      <c r="O513" s="238"/>
      <c r="P513" s="238"/>
      <c r="Q513" s="238"/>
      <c r="R513" s="238"/>
      <c r="S513" s="238"/>
      <c r="T513" s="239"/>
      <c r="AT513" s="240" t="s">
        <v>173</v>
      </c>
      <c r="AU513" s="240" t="s">
        <v>82</v>
      </c>
      <c r="AV513" s="13" t="s">
        <v>169</v>
      </c>
      <c r="AW513" s="13" t="s">
        <v>36</v>
      </c>
      <c r="AX513" s="13" t="s">
        <v>80</v>
      </c>
      <c r="AY513" s="240" t="s">
        <v>162</v>
      </c>
    </row>
    <row r="514" spans="2:65" s="10" customFormat="1" ht="29.85" customHeight="1">
      <c r="B514" s="175"/>
      <c r="C514" s="176"/>
      <c r="D514" s="189" t="s">
        <v>71</v>
      </c>
      <c r="E514" s="190" t="s">
        <v>616</v>
      </c>
      <c r="F514" s="190" t="s">
        <v>617</v>
      </c>
      <c r="G514" s="176"/>
      <c r="H514" s="176"/>
      <c r="I514" s="179"/>
      <c r="J514" s="191">
        <f>BK514</f>
        <v>0</v>
      </c>
      <c r="K514" s="176"/>
      <c r="L514" s="181"/>
      <c r="M514" s="182"/>
      <c r="N514" s="183"/>
      <c r="O514" s="183"/>
      <c r="P514" s="184">
        <f>SUM(P515:P516)</f>
        <v>0</v>
      </c>
      <c r="Q514" s="183"/>
      <c r="R514" s="184">
        <f>SUM(R515:R516)</f>
        <v>0</v>
      </c>
      <c r="S514" s="183"/>
      <c r="T514" s="185">
        <f>SUM(T515:T516)</f>
        <v>0</v>
      </c>
      <c r="AR514" s="186" t="s">
        <v>80</v>
      </c>
      <c r="AT514" s="187" t="s">
        <v>71</v>
      </c>
      <c r="AU514" s="187" t="s">
        <v>80</v>
      </c>
      <c r="AY514" s="186" t="s">
        <v>162</v>
      </c>
      <c r="BK514" s="188">
        <f>SUM(BK515:BK516)</f>
        <v>0</v>
      </c>
    </row>
    <row r="515" spans="2:65" s="1" customFormat="1" ht="20.45" customHeight="1">
      <c r="B515" s="40"/>
      <c r="C515" s="192" t="s">
        <v>458</v>
      </c>
      <c r="D515" s="192" t="s">
        <v>164</v>
      </c>
      <c r="E515" s="193" t="s">
        <v>618</v>
      </c>
      <c r="F515" s="194" t="s">
        <v>619</v>
      </c>
      <c r="G515" s="195" t="s">
        <v>357</v>
      </c>
      <c r="H515" s="196">
        <v>588.50099999999998</v>
      </c>
      <c r="I515" s="197"/>
      <c r="J515" s="198">
        <f>ROUND(I515*H515,2)</f>
        <v>0</v>
      </c>
      <c r="K515" s="194" t="s">
        <v>168</v>
      </c>
      <c r="L515" s="60"/>
      <c r="M515" s="199" t="s">
        <v>21</v>
      </c>
      <c r="N515" s="200" t="s">
        <v>43</v>
      </c>
      <c r="O515" s="41"/>
      <c r="P515" s="201">
        <f>O515*H515</f>
        <v>0</v>
      </c>
      <c r="Q515" s="201">
        <v>0</v>
      </c>
      <c r="R515" s="201">
        <f>Q515*H515</f>
        <v>0</v>
      </c>
      <c r="S515" s="201">
        <v>0</v>
      </c>
      <c r="T515" s="202">
        <f>S515*H515</f>
        <v>0</v>
      </c>
      <c r="AR515" s="23" t="s">
        <v>169</v>
      </c>
      <c r="AT515" s="23" t="s">
        <v>164</v>
      </c>
      <c r="AU515" s="23" t="s">
        <v>82</v>
      </c>
      <c r="AY515" s="23" t="s">
        <v>162</v>
      </c>
      <c r="BE515" s="203">
        <f>IF(N515="základní",J515,0)</f>
        <v>0</v>
      </c>
      <c r="BF515" s="203">
        <f>IF(N515="snížená",J515,0)</f>
        <v>0</v>
      </c>
      <c r="BG515" s="203">
        <f>IF(N515="zákl. přenesená",J515,0)</f>
        <v>0</v>
      </c>
      <c r="BH515" s="203">
        <f>IF(N515="sníž. přenesená",J515,0)</f>
        <v>0</v>
      </c>
      <c r="BI515" s="203">
        <f>IF(N515="nulová",J515,0)</f>
        <v>0</v>
      </c>
      <c r="BJ515" s="23" t="s">
        <v>80</v>
      </c>
      <c r="BK515" s="203">
        <f>ROUND(I515*H515,2)</f>
        <v>0</v>
      </c>
      <c r="BL515" s="23" t="s">
        <v>169</v>
      </c>
      <c r="BM515" s="23" t="s">
        <v>1001</v>
      </c>
    </row>
    <row r="516" spans="2:65" s="1" customFormat="1" ht="27">
      <c r="B516" s="40"/>
      <c r="C516" s="62"/>
      <c r="D516" s="204" t="s">
        <v>171</v>
      </c>
      <c r="E516" s="62"/>
      <c r="F516" s="205" t="s">
        <v>621</v>
      </c>
      <c r="G516" s="62"/>
      <c r="H516" s="62"/>
      <c r="I516" s="162"/>
      <c r="J516" s="62"/>
      <c r="K516" s="62"/>
      <c r="L516" s="60"/>
      <c r="M516" s="206"/>
      <c r="N516" s="41"/>
      <c r="O516" s="41"/>
      <c r="P516" s="41"/>
      <c r="Q516" s="41"/>
      <c r="R516" s="41"/>
      <c r="S516" s="41"/>
      <c r="T516" s="77"/>
      <c r="AT516" s="23" t="s">
        <v>171</v>
      </c>
      <c r="AU516" s="23" t="s">
        <v>82</v>
      </c>
    </row>
    <row r="517" spans="2:65" s="10" customFormat="1" ht="37.35" customHeight="1">
      <c r="B517" s="175"/>
      <c r="C517" s="176"/>
      <c r="D517" s="177" t="s">
        <v>71</v>
      </c>
      <c r="E517" s="178" t="s">
        <v>622</v>
      </c>
      <c r="F517" s="178" t="s">
        <v>623</v>
      </c>
      <c r="G517" s="176"/>
      <c r="H517" s="176"/>
      <c r="I517" s="179"/>
      <c r="J517" s="180">
        <f>BK517</f>
        <v>0</v>
      </c>
      <c r="K517" s="176"/>
      <c r="L517" s="181"/>
      <c r="M517" s="182"/>
      <c r="N517" s="183"/>
      <c r="O517" s="183"/>
      <c r="P517" s="184">
        <f>P518</f>
        <v>0</v>
      </c>
      <c r="Q517" s="183"/>
      <c r="R517" s="184">
        <f>R518</f>
        <v>0.34344000000000002</v>
      </c>
      <c r="S517" s="183"/>
      <c r="T517" s="185">
        <f>T518</f>
        <v>0.71549999999999991</v>
      </c>
      <c r="AR517" s="186" t="s">
        <v>82</v>
      </c>
      <c r="AT517" s="187" t="s">
        <v>71</v>
      </c>
      <c r="AU517" s="187" t="s">
        <v>72</v>
      </c>
      <c r="AY517" s="186" t="s">
        <v>162</v>
      </c>
      <c r="BK517" s="188">
        <f>BK518</f>
        <v>0</v>
      </c>
    </row>
    <row r="518" spans="2:65" s="10" customFormat="1" ht="19.899999999999999" customHeight="1">
      <c r="B518" s="175"/>
      <c r="C518" s="176"/>
      <c r="D518" s="189" t="s">
        <v>71</v>
      </c>
      <c r="E518" s="190" t="s">
        <v>624</v>
      </c>
      <c r="F518" s="190" t="s">
        <v>625</v>
      </c>
      <c r="G518" s="176"/>
      <c r="H518" s="176"/>
      <c r="I518" s="179"/>
      <c r="J518" s="191">
        <f>BK518</f>
        <v>0</v>
      </c>
      <c r="K518" s="176"/>
      <c r="L518" s="181"/>
      <c r="M518" s="182"/>
      <c r="N518" s="183"/>
      <c r="O518" s="183"/>
      <c r="P518" s="184">
        <f>SUM(P519:P543)</f>
        <v>0</v>
      </c>
      <c r="Q518" s="183"/>
      <c r="R518" s="184">
        <f>SUM(R519:R543)</f>
        <v>0.34344000000000002</v>
      </c>
      <c r="S518" s="183"/>
      <c r="T518" s="185">
        <f>SUM(T519:T543)</f>
        <v>0.71549999999999991</v>
      </c>
      <c r="AR518" s="186" t="s">
        <v>82</v>
      </c>
      <c r="AT518" s="187" t="s">
        <v>71</v>
      </c>
      <c r="AU518" s="187" t="s">
        <v>80</v>
      </c>
      <c r="AY518" s="186" t="s">
        <v>162</v>
      </c>
      <c r="BK518" s="188">
        <f>SUM(BK519:BK543)</f>
        <v>0</v>
      </c>
    </row>
    <row r="519" spans="2:65" s="1" customFormat="1" ht="20.45" customHeight="1">
      <c r="B519" s="40"/>
      <c r="C519" s="192" t="s">
        <v>626</v>
      </c>
      <c r="D519" s="192" t="s">
        <v>164</v>
      </c>
      <c r="E519" s="193" t="s">
        <v>627</v>
      </c>
      <c r="F519" s="194" t="s">
        <v>628</v>
      </c>
      <c r="G519" s="195" t="s">
        <v>260</v>
      </c>
      <c r="H519" s="196">
        <v>159</v>
      </c>
      <c r="I519" s="197"/>
      <c r="J519" s="198">
        <f>ROUND(I519*H519,2)</f>
        <v>0</v>
      </c>
      <c r="K519" s="194" t="s">
        <v>168</v>
      </c>
      <c r="L519" s="60"/>
      <c r="M519" s="199" t="s">
        <v>21</v>
      </c>
      <c r="N519" s="200" t="s">
        <v>43</v>
      </c>
      <c r="O519" s="41"/>
      <c r="P519" s="201">
        <f>O519*H519</f>
        <v>0</v>
      </c>
      <c r="Q519" s="201">
        <v>0</v>
      </c>
      <c r="R519" s="201">
        <f>Q519*H519</f>
        <v>0</v>
      </c>
      <c r="S519" s="201">
        <v>4.4999999999999997E-3</v>
      </c>
      <c r="T519" s="202">
        <f>S519*H519</f>
        <v>0.71549999999999991</v>
      </c>
      <c r="AR519" s="23" t="s">
        <v>271</v>
      </c>
      <c r="AT519" s="23" t="s">
        <v>164</v>
      </c>
      <c r="AU519" s="23" t="s">
        <v>82</v>
      </c>
      <c r="AY519" s="23" t="s">
        <v>162</v>
      </c>
      <c r="BE519" s="203">
        <f>IF(N519="základní",J519,0)</f>
        <v>0</v>
      </c>
      <c r="BF519" s="203">
        <f>IF(N519="snížená",J519,0)</f>
        <v>0</v>
      </c>
      <c r="BG519" s="203">
        <f>IF(N519="zákl. přenesená",J519,0)</f>
        <v>0</v>
      </c>
      <c r="BH519" s="203">
        <f>IF(N519="sníž. přenesená",J519,0)</f>
        <v>0</v>
      </c>
      <c r="BI519" s="203">
        <f>IF(N519="nulová",J519,0)</f>
        <v>0</v>
      </c>
      <c r="BJ519" s="23" t="s">
        <v>80</v>
      </c>
      <c r="BK519" s="203">
        <f>ROUND(I519*H519,2)</f>
        <v>0</v>
      </c>
      <c r="BL519" s="23" t="s">
        <v>271</v>
      </c>
      <c r="BM519" s="23" t="s">
        <v>1002</v>
      </c>
    </row>
    <row r="520" spans="2:65" s="1" customFormat="1" ht="40.5">
      <c r="B520" s="40"/>
      <c r="C520" s="62"/>
      <c r="D520" s="204" t="s">
        <v>171</v>
      </c>
      <c r="E520" s="62"/>
      <c r="F520" s="205" t="s">
        <v>630</v>
      </c>
      <c r="G520" s="62"/>
      <c r="H520" s="62"/>
      <c r="I520" s="162"/>
      <c r="J520" s="62"/>
      <c r="K520" s="62"/>
      <c r="L520" s="60"/>
      <c r="M520" s="206"/>
      <c r="N520" s="41"/>
      <c r="O520" s="41"/>
      <c r="P520" s="41"/>
      <c r="Q520" s="41"/>
      <c r="R520" s="41"/>
      <c r="S520" s="41"/>
      <c r="T520" s="77"/>
      <c r="AT520" s="23" t="s">
        <v>171</v>
      </c>
      <c r="AU520" s="23" t="s">
        <v>82</v>
      </c>
    </row>
    <row r="521" spans="2:65" s="11" customFormat="1">
      <c r="B521" s="207"/>
      <c r="C521" s="208"/>
      <c r="D521" s="204" t="s">
        <v>173</v>
      </c>
      <c r="E521" s="209" t="s">
        <v>21</v>
      </c>
      <c r="F521" s="210" t="s">
        <v>891</v>
      </c>
      <c r="G521" s="208"/>
      <c r="H521" s="211" t="s">
        <v>21</v>
      </c>
      <c r="I521" s="212"/>
      <c r="J521" s="208"/>
      <c r="K521" s="208"/>
      <c r="L521" s="213"/>
      <c r="M521" s="214"/>
      <c r="N521" s="215"/>
      <c r="O521" s="215"/>
      <c r="P521" s="215"/>
      <c r="Q521" s="215"/>
      <c r="R521" s="215"/>
      <c r="S521" s="215"/>
      <c r="T521" s="216"/>
      <c r="AT521" s="217" t="s">
        <v>173</v>
      </c>
      <c r="AU521" s="217" t="s">
        <v>82</v>
      </c>
      <c r="AV521" s="11" t="s">
        <v>80</v>
      </c>
      <c r="AW521" s="11" t="s">
        <v>36</v>
      </c>
      <c r="AX521" s="11" t="s">
        <v>72</v>
      </c>
      <c r="AY521" s="217" t="s">
        <v>162</v>
      </c>
    </row>
    <row r="522" spans="2:65" s="11" customFormat="1">
      <c r="B522" s="207"/>
      <c r="C522" s="208"/>
      <c r="D522" s="204" t="s">
        <v>173</v>
      </c>
      <c r="E522" s="209" t="s">
        <v>21</v>
      </c>
      <c r="F522" s="210" t="s">
        <v>631</v>
      </c>
      <c r="G522" s="208"/>
      <c r="H522" s="211" t="s">
        <v>21</v>
      </c>
      <c r="I522" s="212"/>
      <c r="J522" s="208"/>
      <c r="K522" s="208"/>
      <c r="L522" s="213"/>
      <c r="M522" s="214"/>
      <c r="N522" s="215"/>
      <c r="O522" s="215"/>
      <c r="P522" s="215"/>
      <c r="Q522" s="215"/>
      <c r="R522" s="215"/>
      <c r="S522" s="215"/>
      <c r="T522" s="216"/>
      <c r="AT522" s="217" t="s">
        <v>173</v>
      </c>
      <c r="AU522" s="217" t="s">
        <v>82</v>
      </c>
      <c r="AV522" s="11" t="s">
        <v>80</v>
      </c>
      <c r="AW522" s="11" t="s">
        <v>36</v>
      </c>
      <c r="AX522" s="11" t="s">
        <v>72</v>
      </c>
      <c r="AY522" s="217" t="s">
        <v>162</v>
      </c>
    </row>
    <row r="523" spans="2:65" s="11" customFormat="1">
      <c r="B523" s="207"/>
      <c r="C523" s="208"/>
      <c r="D523" s="204" t="s">
        <v>173</v>
      </c>
      <c r="E523" s="209" t="s">
        <v>21</v>
      </c>
      <c r="F523" s="210" t="s">
        <v>210</v>
      </c>
      <c r="G523" s="208"/>
      <c r="H523" s="211" t="s">
        <v>21</v>
      </c>
      <c r="I523" s="212"/>
      <c r="J523" s="208"/>
      <c r="K523" s="208"/>
      <c r="L523" s="213"/>
      <c r="M523" s="214"/>
      <c r="N523" s="215"/>
      <c r="O523" s="215"/>
      <c r="P523" s="215"/>
      <c r="Q523" s="215"/>
      <c r="R523" s="215"/>
      <c r="S523" s="215"/>
      <c r="T523" s="216"/>
      <c r="AT523" s="217" t="s">
        <v>173</v>
      </c>
      <c r="AU523" s="217" t="s">
        <v>82</v>
      </c>
      <c r="AV523" s="11" t="s">
        <v>80</v>
      </c>
      <c r="AW523" s="11" t="s">
        <v>36</v>
      </c>
      <c r="AX523" s="11" t="s">
        <v>72</v>
      </c>
      <c r="AY523" s="217" t="s">
        <v>162</v>
      </c>
    </row>
    <row r="524" spans="2:65" s="12" customFormat="1">
      <c r="B524" s="218"/>
      <c r="C524" s="219"/>
      <c r="D524" s="204" t="s">
        <v>173</v>
      </c>
      <c r="E524" s="220" t="s">
        <v>21</v>
      </c>
      <c r="F524" s="221" t="s">
        <v>897</v>
      </c>
      <c r="G524" s="219"/>
      <c r="H524" s="222">
        <v>79.5</v>
      </c>
      <c r="I524" s="223"/>
      <c r="J524" s="219"/>
      <c r="K524" s="219"/>
      <c r="L524" s="224"/>
      <c r="M524" s="225"/>
      <c r="N524" s="226"/>
      <c r="O524" s="226"/>
      <c r="P524" s="226"/>
      <c r="Q524" s="226"/>
      <c r="R524" s="226"/>
      <c r="S524" s="226"/>
      <c r="T524" s="227"/>
      <c r="AT524" s="228" t="s">
        <v>173</v>
      </c>
      <c r="AU524" s="228" t="s">
        <v>82</v>
      </c>
      <c r="AV524" s="12" t="s">
        <v>82</v>
      </c>
      <c r="AW524" s="12" t="s">
        <v>36</v>
      </c>
      <c r="AX524" s="12" t="s">
        <v>72</v>
      </c>
      <c r="AY524" s="228" t="s">
        <v>162</v>
      </c>
    </row>
    <row r="525" spans="2:65" s="11" customFormat="1">
      <c r="B525" s="207"/>
      <c r="C525" s="208"/>
      <c r="D525" s="204" t="s">
        <v>173</v>
      </c>
      <c r="E525" s="209" t="s">
        <v>21</v>
      </c>
      <c r="F525" s="210" t="s">
        <v>212</v>
      </c>
      <c r="G525" s="208"/>
      <c r="H525" s="211" t="s">
        <v>21</v>
      </c>
      <c r="I525" s="212"/>
      <c r="J525" s="208"/>
      <c r="K525" s="208"/>
      <c r="L525" s="213"/>
      <c r="M525" s="214"/>
      <c r="N525" s="215"/>
      <c r="O525" s="215"/>
      <c r="P525" s="215"/>
      <c r="Q525" s="215"/>
      <c r="R525" s="215"/>
      <c r="S525" s="215"/>
      <c r="T525" s="216"/>
      <c r="AT525" s="217" t="s">
        <v>173</v>
      </c>
      <c r="AU525" s="217" t="s">
        <v>82</v>
      </c>
      <c r="AV525" s="11" t="s">
        <v>80</v>
      </c>
      <c r="AW525" s="11" t="s">
        <v>36</v>
      </c>
      <c r="AX525" s="11" t="s">
        <v>72</v>
      </c>
      <c r="AY525" s="217" t="s">
        <v>162</v>
      </c>
    </row>
    <row r="526" spans="2:65" s="12" customFormat="1">
      <c r="B526" s="218"/>
      <c r="C526" s="219"/>
      <c r="D526" s="204" t="s">
        <v>173</v>
      </c>
      <c r="E526" s="220" t="s">
        <v>21</v>
      </c>
      <c r="F526" s="221" t="s">
        <v>897</v>
      </c>
      <c r="G526" s="219"/>
      <c r="H526" s="222">
        <v>79.5</v>
      </c>
      <c r="I526" s="223"/>
      <c r="J526" s="219"/>
      <c r="K526" s="219"/>
      <c r="L526" s="224"/>
      <c r="M526" s="225"/>
      <c r="N526" s="226"/>
      <c r="O526" s="226"/>
      <c r="P526" s="226"/>
      <c r="Q526" s="226"/>
      <c r="R526" s="226"/>
      <c r="S526" s="226"/>
      <c r="T526" s="227"/>
      <c r="AT526" s="228" t="s">
        <v>173</v>
      </c>
      <c r="AU526" s="228" t="s">
        <v>82</v>
      </c>
      <c r="AV526" s="12" t="s">
        <v>82</v>
      </c>
      <c r="AW526" s="12" t="s">
        <v>36</v>
      </c>
      <c r="AX526" s="12" t="s">
        <v>72</v>
      </c>
      <c r="AY526" s="228" t="s">
        <v>162</v>
      </c>
    </row>
    <row r="527" spans="2:65" s="13" customFormat="1">
      <c r="B527" s="229"/>
      <c r="C527" s="230"/>
      <c r="D527" s="231" t="s">
        <v>173</v>
      </c>
      <c r="E527" s="232" t="s">
        <v>21</v>
      </c>
      <c r="F527" s="233" t="s">
        <v>177</v>
      </c>
      <c r="G527" s="230"/>
      <c r="H527" s="234">
        <v>159</v>
      </c>
      <c r="I527" s="235"/>
      <c r="J527" s="230"/>
      <c r="K527" s="230"/>
      <c r="L527" s="236"/>
      <c r="M527" s="237"/>
      <c r="N527" s="238"/>
      <c r="O527" s="238"/>
      <c r="P527" s="238"/>
      <c r="Q527" s="238"/>
      <c r="R527" s="238"/>
      <c r="S527" s="238"/>
      <c r="T527" s="239"/>
      <c r="AT527" s="240" t="s">
        <v>173</v>
      </c>
      <c r="AU527" s="240" t="s">
        <v>82</v>
      </c>
      <c r="AV527" s="13" t="s">
        <v>169</v>
      </c>
      <c r="AW527" s="13" t="s">
        <v>36</v>
      </c>
      <c r="AX527" s="13" t="s">
        <v>80</v>
      </c>
      <c r="AY527" s="240" t="s">
        <v>162</v>
      </c>
    </row>
    <row r="528" spans="2:65" s="1" customFormat="1" ht="28.9" customHeight="1">
      <c r="B528" s="40"/>
      <c r="C528" s="192" t="s">
        <v>634</v>
      </c>
      <c r="D528" s="192" t="s">
        <v>164</v>
      </c>
      <c r="E528" s="193" t="s">
        <v>635</v>
      </c>
      <c r="F528" s="194" t="s">
        <v>636</v>
      </c>
      <c r="G528" s="195" t="s">
        <v>260</v>
      </c>
      <c r="H528" s="196">
        <v>159</v>
      </c>
      <c r="I528" s="197"/>
      <c r="J528" s="198">
        <f>ROUND(I528*H528,2)</f>
        <v>0</v>
      </c>
      <c r="K528" s="194" t="s">
        <v>168</v>
      </c>
      <c r="L528" s="60"/>
      <c r="M528" s="199" t="s">
        <v>21</v>
      </c>
      <c r="N528" s="200" t="s">
        <v>43</v>
      </c>
      <c r="O528" s="41"/>
      <c r="P528" s="201">
        <f>O528*H528</f>
        <v>0</v>
      </c>
      <c r="Q528" s="201">
        <v>0</v>
      </c>
      <c r="R528" s="201">
        <f>Q528*H528</f>
        <v>0</v>
      </c>
      <c r="S528" s="201">
        <v>0</v>
      </c>
      <c r="T528" s="202">
        <f>S528*H528</f>
        <v>0</v>
      </c>
      <c r="AR528" s="23" t="s">
        <v>271</v>
      </c>
      <c r="AT528" s="23" t="s">
        <v>164</v>
      </c>
      <c r="AU528" s="23" t="s">
        <v>82</v>
      </c>
      <c r="AY528" s="23" t="s">
        <v>162</v>
      </c>
      <c r="BE528" s="203">
        <f>IF(N528="základní",J528,0)</f>
        <v>0</v>
      </c>
      <c r="BF528" s="203">
        <f>IF(N528="snížená",J528,0)</f>
        <v>0</v>
      </c>
      <c r="BG528" s="203">
        <f>IF(N528="zákl. přenesená",J528,0)</f>
        <v>0</v>
      </c>
      <c r="BH528" s="203">
        <f>IF(N528="sníž. přenesená",J528,0)</f>
        <v>0</v>
      </c>
      <c r="BI528" s="203">
        <f>IF(N528="nulová",J528,0)</f>
        <v>0</v>
      </c>
      <c r="BJ528" s="23" t="s">
        <v>80</v>
      </c>
      <c r="BK528" s="203">
        <f>ROUND(I528*H528,2)</f>
        <v>0</v>
      </c>
      <c r="BL528" s="23" t="s">
        <v>271</v>
      </c>
      <c r="BM528" s="23" t="s">
        <v>1003</v>
      </c>
    </row>
    <row r="529" spans="2:65" s="1" customFormat="1" ht="54">
      <c r="B529" s="40"/>
      <c r="C529" s="62"/>
      <c r="D529" s="204" t="s">
        <v>171</v>
      </c>
      <c r="E529" s="62"/>
      <c r="F529" s="205" t="s">
        <v>638</v>
      </c>
      <c r="G529" s="62"/>
      <c r="H529" s="62"/>
      <c r="I529" s="162"/>
      <c r="J529" s="62"/>
      <c r="K529" s="62"/>
      <c r="L529" s="60"/>
      <c r="M529" s="206"/>
      <c r="N529" s="41"/>
      <c r="O529" s="41"/>
      <c r="P529" s="41"/>
      <c r="Q529" s="41"/>
      <c r="R529" s="41"/>
      <c r="S529" s="41"/>
      <c r="T529" s="77"/>
      <c r="AT529" s="23" t="s">
        <v>171</v>
      </c>
      <c r="AU529" s="23" t="s">
        <v>82</v>
      </c>
    </row>
    <row r="530" spans="2:65" s="11" customFormat="1">
      <c r="B530" s="207"/>
      <c r="C530" s="208"/>
      <c r="D530" s="204" t="s">
        <v>173</v>
      </c>
      <c r="E530" s="209" t="s">
        <v>21</v>
      </c>
      <c r="F530" s="210" t="s">
        <v>891</v>
      </c>
      <c r="G530" s="208"/>
      <c r="H530" s="211" t="s">
        <v>21</v>
      </c>
      <c r="I530" s="212"/>
      <c r="J530" s="208"/>
      <c r="K530" s="208"/>
      <c r="L530" s="213"/>
      <c r="M530" s="214"/>
      <c r="N530" s="215"/>
      <c r="O530" s="215"/>
      <c r="P530" s="215"/>
      <c r="Q530" s="215"/>
      <c r="R530" s="215"/>
      <c r="S530" s="215"/>
      <c r="T530" s="216"/>
      <c r="AT530" s="217" t="s">
        <v>173</v>
      </c>
      <c r="AU530" s="217" t="s">
        <v>82</v>
      </c>
      <c r="AV530" s="11" t="s">
        <v>80</v>
      </c>
      <c r="AW530" s="11" t="s">
        <v>36</v>
      </c>
      <c r="AX530" s="11" t="s">
        <v>72</v>
      </c>
      <c r="AY530" s="217" t="s">
        <v>162</v>
      </c>
    </row>
    <row r="531" spans="2:65" s="11" customFormat="1">
      <c r="B531" s="207"/>
      <c r="C531" s="208"/>
      <c r="D531" s="204" t="s">
        <v>173</v>
      </c>
      <c r="E531" s="209" t="s">
        <v>21</v>
      </c>
      <c r="F531" s="210" t="s">
        <v>639</v>
      </c>
      <c r="G531" s="208"/>
      <c r="H531" s="211" t="s">
        <v>21</v>
      </c>
      <c r="I531" s="212"/>
      <c r="J531" s="208"/>
      <c r="K531" s="208"/>
      <c r="L531" s="213"/>
      <c r="M531" s="214"/>
      <c r="N531" s="215"/>
      <c r="O531" s="215"/>
      <c r="P531" s="215"/>
      <c r="Q531" s="215"/>
      <c r="R531" s="215"/>
      <c r="S531" s="215"/>
      <c r="T531" s="216"/>
      <c r="AT531" s="217" t="s">
        <v>173</v>
      </c>
      <c r="AU531" s="217" t="s">
        <v>82</v>
      </c>
      <c r="AV531" s="11" t="s">
        <v>80</v>
      </c>
      <c r="AW531" s="11" t="s">
        <v>36</v>
      </c>
      <c r="AX531" s="11" t="s">
        <v>72</v>
      </c>
      <c r="AY531" s="217" t="s">
        <v>162</v>
      </c>
    </row>
    <row r="532" spans="2:65" s="11" customFormat="1">
      <c r="B532" s="207"/>
      <c r="C532" s="208"/>
      <c r="D532" s="204" t="s">
        <v>173</v>
      </c>
      <c r="E532" s="209" t="s">
        <v>21</v>
      </c>
      <c r="F532" s="210" t="s">
        <v>210</v>
      </c>
      <c r="G532" s="208"/>
      <c r="H532" s="211" t="s">
        <v>21</v>
      </c>
      <c r="I532" s="212"/>
      <c r="J532" s="208"/>
      <c r="K532" s="208"/>
      <c r="L532" s="213"/>
      <c r="M532" s="214"/>
      <c r="N532" s="215"/>
      <c r="O532" s="215"/>
      <c r="P532" s="215"/>
      <c r="Q532" s="215"/>
      <c r="R532" s="215"/>
      <c r="S532" s="215"/>
      <c r="T532" s="216"/>
      <c r="AT532" s="217" t="s">
        <v>173</v>
      </c>
      <c r="AU532" s="217" t="s">
        <v>82</v>
      </c>
      <c r="AV532" s="11" t="s">
        <v>80</v>
      </c>
      <c r="AW532" s="11" t="s">
        <v>36</v>
      </c>
      <c r="AX532" s="11" t="s">
        <v>72</v>
      </c>
      <c r="AY532" s="217" t="s">
        <v>162</v>
      </c>
    </row>
    <row r="533" spans="2:65" s="12" customFormat="1">
      <c r="B533" s="218"/>
      <c r="C533" s="219"/>
      <c r="D533" s="204" t="s">
        <v>173</v>
      </c>
      <c r="E533" s="220" t="s">
        <v>21</v>
      </c>
      <c r="F533" s="221" t="s">
        <v>897</v>
      </c>
      <c r="G533" s="219"/>
      <c r="H533" s="222">
        <v>79.5</v>
      </c>
      <c r="I533" s="223"/>
      <c r="J533" s="219"/>
      <c r="K533" s="219"/>
      <c r="L533" s="224"/>
      <c r="M533" s="225"/>
      <c r="N533" s="226"/>
      <c r="O533" s="226"/>
      <c r="P533" s="226"/>
      <c r="Q533" s="226"/>
      <c r="R533" s="226"/>
      <c r="S533" s="226"/>
      <c r="T533" s="227"/>
      <c r="AT533" s="228" t="s">
        <v>173</v>
      </c>
      <c r="AU533" s="228" t="s">
        <v>82</v>
      </c>
      <c r="AV533" s="12" t="s">
        <v>82</v>
      </c>
      <c r="AW533" s="12" t="s">
        <v>36</v>
      </c>
      <c r="AX533" s="12" t="s">
        <v>72</v>
      </c>
      <c r="AY533" s="228" t="s">
        <v>162</v>
      </c>
    </row>
    <row r="534" spans="2:65" s="11" customFormat="1">
      <c r="B534" s="207"/>
      <c r="C534" s="208"/>
      <c r="D534" s="204" t="s">
        <v>173</v>
      </c>
      <c r="E534" s="209" t="s">
        <v>21</v>
      </c>
      <c r="F534" s="210" t="s">
        <v>212</v>
      </c>
      <c r="G534" s="208"/>
      <c r="H534" s="211" t="s">
        <v>21</v>
      </c>
      <c r="I534" s="212"/>
      <c r="J534" s="208"/>
      <c r="K534" s="208"/>
      <c r="L534" s="213"/>
      <c r="M534" s="214"/>
      <c r="N534" s="215"/>
      <c r="O534" s="215"/>
      <c r="P534" s="215"/>
      <c r="Q534" s="215"/>
      <c r="R534" s="215"/>
      <c r="S534" s="215"/>
      <c r="T534" s="216"/>
      <c r="AT534" s="217" t="s">
        <v>173</v>
      </c>
      <c r="AU534" s="217" t="s">
        <v>82</v>
      </c>
      <c r="AV534" s="11" t="s">
        <v>80</v>
      </c>
      <c r="AW534" s="11" t="s">
        <v>36</v>
      </c>
      <c r="AX534" s="11" t="s">
        <v>72</v>
      </c>
      <c r="AY534" s="217" t="s">
        <v>162</v>
      </c>
    </row>
    <row r="535" spans="2:65" s="12" customFormat="1">
      <c r="B535" s="218"/>
      <c r="C535" s="219"/>
      <c r="D535" s="204" t="s">
        <v>173</v>
      </c>
      <c r="E535" s="220" t="s">
        <v>21</v>
      </c>
      <c r="F535" s="221" t="s">
        <v>897</v>
      </c>
      <c r="G535" s="219"/>
      <c r="H535" s="222">
        <v>79.5</v>
      </c>
      <c r="I535" s="223"/>
      <c r="J535" s="219"/>
      <c r="K535" s="219"/>
      <c r="L535" s="224"/>
      <c r="M535" s="225"/>
      <c r="N535" s="226"/>
      <c r="O535" s="226"/>
      <c r="P535" s="226"/>
      <c r="Q535" s="226"/>
      <c r="R535" s="226"/>
      <c r="S535" s="226"/>
      <c r="T535" s="227"/>
      <c r="AT535" s="228" t="s">
        <v>173</v>
      </c>
      <c r="AU535" s="228" t="s">
        <v>82</v>
      </c>
      <c r="AV535" s="12" t="s">
        <v>82</v>
      </c>
      <c r="AW535" s="12" t="s">
        <v>36</v>
      </c>
      <c r="AX535" s="12" t="s">
        <v>72</v>
      </c>
      <c r="AY535" s="228" t="s">
        <v>162</v>
      </c>
    </row>
    <row r="536" spans="2:65" s="13" customFormat="1">
      <c r="B536" s="229"/>
      <c r="C536" s="230"/>
      <c r="D536" s="231" t="s">
        <v>173</v>
      </c>
      <c r="E536" s="232" t="s">
        <v>21</v>
      </c>
      <c r="F536" s="233" t="s">
        <v>177</v>
      </c>
      <c r="G536" s="230"/>
      <c r="H536" s="234">
        <v>159</v>
      </c>
      <c r="I536" s="235"/>
      <c r="J536" s="230"/>
      <c r="K536" s="230"/>
      <c r="L536" s="236"/>
      <c r="M536" s="237"/>
      <c r="N536" s="238"/>
      <c r="O536" s="238"/>
      <c r="P536" s="238"/>
      <c r="Q536" s="238"/>
      <c r="R536" s="238"/>
      <c r="S536" s="238"/>
      <c r="T536" s="239"/>
      <c r="AT536" s="240" t="s">
        <v>173</v>
      </c>
      <c r="AU536" s="240" t="s">
        <v>82</v>
      </c>
      <c r="AV536" s="13" t="s">
        <v>169</v>
      </c>
      <c r="AW536" s="13" t="s">
        <v>36</v>
      </c>
      <c r="AX536" s="13" t="s">
        <v>80</v>
      </c>
      <c r="AY536" s="240" t="s">
        <v>162</v>
      </c>
    </row>
    <row r="537" spans="2:65" s="1" customFormat="1" ht="20.45" customHeight="1">
      <c r="B537" s="40"/>
      <c r="C537" s="242" t="s">
        <v>640</v>
      </c>
      <c r="D537" s="242" t="s">
        <v>387</v>
      </c>
      <c r="E537" s="243" t="s">
        <v>641</v>
      </c>
      <c r="F537" s="244" t="s">
        <v>642</v>
      </c>
      <c r="G537" s="245" t="s">
        <v>260</v>
      </c>
      <c r="H537" s="246">
        <v>190.8</v>
      </c>
      <c r="I537" s="247"/>
      <c r="J537" s="248">
        <f>ROUND(I537*H537,2)</f>
        <v>0</v>
      </c>
      <c r="K537" s="244" t="s">
        <v>21</v>
      </c>
      <c r="L537" s="249"/>
      <c r="M537" s="250" t="s">
        <v>21</v>
      </c>
      <c r="N537" s="251" t="s">
        <v>43</v>
      </c>
      <c r="O537" s="41"/>
      <c r="P537" s="201">
        <f>O537*H537</f>
        <v>0</v>
      </c>
      <c r="Q537" s="201">
        <v>1.8E-3</v>
      </c>
      <c r="R537" s="201">
        <f>Q537*H537</f>
        <v>0.34344000000000002</v>
      </c>
      <c r="S537" s="201">
        <v>0</v>
      </c>
      <c r="T537" s="202">
        <f>S537*H537</f>
        <v>0</v>
      </c>
      <c r="AR537" s="23" t="s">
        <v>373</v>
      </c>
      <c r="AT537" s="23" t="s">
        <v>387</v>
      </c>
      <c r="AU537" s="23" t="s">
        <v>82</v>
      </c>
      <c r="AY537" s="23" t="s">
        <v>162</v>
      </c>
      <c r="BE537" s="203">
        <f>IF(N537="základní",J537,0)</f>
        <v>0</v>
      </c>
      <c r="BF537" s="203">
        <f>IF(N537="snížená",J537,0)</f>
        <v>0</v>
      </c>
      <c r="BG537" s="203">
        <f>IF(N537="zákl. přenesená",J537,0)</f>
        <v>0</v>
      </c>
      <c r="BH537" s="203">
        <f>IF(N537="sníž. přenesená",J537,0)</f>
        <v>0</v>
      </c>
      <c r="BI537" s="203">
        <f>IF(N537="nulová",J537,0)</f>
        <v>0</v>
      </c>
      <c r="BJ537" s="23" t="s">
        <v>80</v>
      </c>
      <c r="BK537" s="203">
        <f>ROUND(I537*H537,2)</f>
        <v>0</v>
      </c>
      <c r="BL537" s="23" t="s">
        <v>271</v>
      </c>
      <c r="BM537" s="23" t="s">
        <v>1004</v>
      </c>
    </row>
    <row r="538" spans="2:65" s="1" customFormat="1" ht="27">
      <c r="B538" s="40"/>
      <c r="C538" s="62"/>
      <c r="D538" s="204" t="s">
        <v>486</v>
      </c>
      <c r="E538" s="62"/>
      <c r="F538" s="205" t="s">
        <v>644</v>
      </c>
      <c r="G538" s="62"/>
      <c r="H538" s="62"/>
      <c r="I538" s="162"/>
      <c r="J538" s="62"/>
      <c r="K538" s="62"/>
      <c r="L538" s="60"/>
      <c r="M538" s="206"/>
      <c r="N538" s="41"/>
      <c r="O538" s="41"/>
      <c r="P538" s="41"/>
      <c r="Q538" s="41"/>
      <c r="R538" s="41"/>
      <c r="S538" s="41"/>
      <c r="T538" s="77"/>
      <c r="AT538" s="23" t="s">
        <v>486</v>
      </c>
      <c r="AU538" s="23" t="s">
        <v>82</v>
      </c>
    </row>
    <row r="539" spans="2:65" s="11" customFormat="1">
      <c r="B539" s="207"/>
      <c r="C539" s="208"/>
      <c r="D539" s="204" t="s">
        <v>173</v>
      </c>
      <c r="E539" s="209" t="s">
        <v>21</v>
      </c>
      <c r="F539" s="210" t="s">
        <v>645</v>
      </c>
      <c r="G539" s="208"/>
      <c r="H539" s="211" t="s">
        <v>21</v>
      </c>
      <c r="I539" s="212"/>
      <c r="J539" s="208"/>
      <c r="K539" s="208"/>
      <c r="L539" s="213"/>
      <c r="M539" s="214"/>
      <c r="N539" s="215"/>
      <c r="O539" s="215"/>
      <c r="P539" s="215"/>
      <c r="Q539" s="215"/>
      <c r="R539" s="215"/>
      <c r="S539" s="215"/>
      <c r="T539" s="216"/>
      <c r="AT539" s="217" t="s">
        <v>173</v>
      </c>
      <c r="AU539" s="217" t="s">
        <v>82</v>
      </c>
      <c r="AV539" s="11" t="s">
        <v>80</v>
      </c>
      <c r="AW539" s="11" t="s">
        <v>36</v>
      </c>
      <c r="AX539" s="11" t="s">
        <v>72</v>
      </c>
      <c r="AY539" s="217" t="s">
        <v>162</v>
      </c>
    </row>
    <row r="540" spans="2:65" s="12" customFormat="1">
      <c r="B540" s="218"/>
      <c r="C540" s="219"/>
      <c r="D540" s="204" t="s">
        <v>173</v>
      </c>
      <c r="E540" s="220" t="s">
        <v>21</v>
      </c>
      <c r="F540" s="221" t="s">
        <v>1005</v>
      </c>
      <c r="G540" s="219"/>
      <c r="H540" s="222">
        <v>190.8</v>
      </c>
      <c r="I540" s="223"/>
      <c r="J540" s="219"/>
      <c r="K540" s="219"/>
      <c r="L540" s="224"/>
      <c r="M540" s="225"/>
      <c r="N540" s="226"/>
      <c r="O540" s="226"/>
      <c r="P540" s="226"/>
      <c r="Q540" s="226"/>
      <c r="R540" s="226"/>
      <c r="S540" s="226"/>
      <c r="T540" s="227"/>
      <c r="AT540" s="228" t="s">
        <v>173</v>
      </c>
      <c r="AU540" s="228" t="s">
        <v>82</v>
      </c>
      <c r="AV540" s="12" t="s">
        <v>82</v>
      </c>
      <c r="AW540" s="12" t="s">
        <v>36</v>
      </c>
      <c r="AX540" s="12" t="s">
        <v>72</v>
      </c>
      <c r="AY540" s="228" t="s">
        <v>162</v>
      </c>
    </row>
    <row r="541" spans="2:65" s="13" customFormat="1">
      <c r="B541" s="229"/>
      <c r="C541" s="230"/>
      <c r="D541" s="231" t="s">
        <v>173</v>
      </c>
      <c r="E541" s="232" t="s">
        <v>21</v>
      </c>
      <c r="F541" s="233" t="s">
        <v>177</v>
      </c>
      <c r="G541" s="230"/>
      <c r="H541" s="234">
        <v>190.8</v>
      </c>
      <c r="I541" s="235"/>
      <c r="J541" s="230"/>
      <c r="K541" s="230"/>
      <c r="L541" s="236"/>
      <c r="M541" s="237"/>
      <c r="N541" s="238"/>
      <c r="O541" s="238"/>
      <c r="P541" s="238"/>
      <c r="Q541" s="238"/>
      <c r="R541" s="238"/>
      <c r="S541" s="238"/>
      <c r="T541" s="239"/>
      <c r="AT541" s="240" t="s">
        <v>173</v>
      </c>
      <c r="AU541" s="240" t="s">
        <v>82</v>
      </c>
      <c r="AV541" s="13" t="s">
        <v>169</v>
      </c>
      <c r="AW541" s="13" t="s">
        <v>36</v>
      </c>
      <c r="AX541" s="13" t="s">
        <v>80</v>
      </c>
      <c r="AY541" s="240" t="s">
        <v>162</v>
      </c>
    </row>
    <row r="542" spans="2:65" s="1" customFormat="1" ht="40.15" customHeight="1">
      <c r="B542" s="40"/>
      <c r="C542" s="192" t="s">
        <v>647</v>
      </c>
      <c r="D542" s="192" t="s">
        <v>164</v>
      </c>
      <c r="E542" s="193" t="s">
        <v>648</v>
      </c>
      <c r="F542" s="194" t="s">
        <v>649</v>
      </c>
      <c r="G542" s="195" t="s">
        <v>357</v>
      </c>
      <c r="H542" s="196">
        <v>0.34300000000000003</v>
      </c>
      <c r="I542" s="197"/>
      <c r="J542" s="198">
        <f>ROUND(I542*H542,2)</f>
        <v>0</v>
      </c>
      <c r="K542" s="194" t="s">
        <v>168</v>
      </c>
      <c r="L542" s="60"/>
      <c r="M542" s="199" t="s">
        <v>21</v>
      </c>
      <c r="N542" s="200" t="s">
        <v>43</v>
      </c>
      <c r="O542" s="41"/>
      <c r="P542" s="201">
        <f>O542*H542</f>
        <v>0</v>
      </c>
      <c r="Q542" s="201">
        <v>0</v>
      </c>
      <c r="R542" s="201">
        <f>Q542*H542</f>
        <v>0</v>
      </c>
      <c r="S542" s="201">
        <v>0</v>
      </c>
      <c r="T542" s="202">
        <f>S542*H542</f>
        <v>0</v>
      </c>
      <c r="AR542" s="23" t="s">
        <v>271</v>
      </c>
      <c r="AT542" s="23" t="s">
        <v>164</v>
      </c>
      <c r="AU542" s="23" t="s">
        <v>82</v>
      </c>
      <c r="AY542" s="23" t="s">
        <v>162</v>
      </c>
      <c r="BE542" s="203">
        <f>IF(N542="základní",J542,0)</f>
        <v>0</v>
      </c>
      <c r="BF542" s="203">
        <f>IF(N542="snížená",J542,0)</f>
        <v>0</v>
      </c>
      <c r="BG542" s="203">
        <f>IF(N542="zákl. přenesená",J542,0)</f>
        <v>0</v>
      </c>
      <c r="BH542" s="203">
        <f>IF(N542="sníž. přenesená",J542,0)</f>
        <v>0</v>
      </c>
      <c r="BI542" s="203">
        <f>IF(N542="nulová",J542,0)</f>
        <v>0</v>
      </c>
      <c r="BJ542" s="23" t="s">
        <v>80</v>
      </c>
      <c r="BK542" s="203">
        <f>ROUND(I542*H542,2)</f>
        <v>0</v>
      </c>
      <c r="BL542" s="23" t="s">
        <v>271</v>
      </c>
      <c r="BM542" s="23" t="s">
        <v>1006</v>
      </c>
    </row>
    <row r="543" spans="2:65" s="1" customFormat="1" ht="135">
      <c r="B543" s="40"/>
      <c r="C543" s="62"/>
      <c r="D543" s="204" t="s">
        <v>171</v>
      </c>
      <c r="E543" s="62"/>
      <c r="F543" s="205" t="s">
        <v>651</v>
      </c>
      <c r="G543" s="62"/>
      <c r="H543" s="62"/>
      <c r="I543" s="162"/>
      <c r="J543" s="62"/>
      <c r="K543" s="62"/>
      <c r="L543" s="60"/>
      <c r="M543" s="255"/>
      <c r="N543" s="256"/>
      <c r="O543" s="256"/>
      <c r="P543" s="256"/>
      <c r="Q543" s="256"/>
      <c r="R543" s="256"/>
      <c r="S543" s="256"/>
      <c r="T543" s="257"/>
      <c r="AT543" s="23" t="s">
        <v>171</v>
      </c>
      <c r="AU543" s="23" t="s">
        <v>82</v>
      </c>
    </row>
    <row r="544" spans="2:65" s="1" customFormat="1" ht="6.95" customHeight="1">
      <c r="B544" s="55"/>
      <c r="C544" s="56"/>
      <c r="D544" s="56"/>
      <c r="E544" s="56"/>
      <c r="F544" s="56"/>
      <c r="G544" s="56"/>
      <c r="H544" s="56"/>
      <c r="I544" s="138"/>
      <c r="J544" s="56"/>
      <c r="K544" s="56"/>
      <c r="L544" s="60"/>
    </row>
  </sheetData>
  <sheetProtection password="CC35" sheet="1" objects="1" scenarios="1" formatCells="0" formatColumns="0" formatRows="0" sort="0" autoFilter="0"/>
  <autoFilter ref="C86:K543"/>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4"/>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94</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1007</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ROUND(J87,2)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ROUND(SUM(BE87:BE543), 2)</f>
        <v>0</v>
      </c>
      <c r="G30" s="41"/>
      <c r="H30" s="41"/>
      <c r="I30" s="130">
        <v>0.21</v>
      </c>
      <c r="J30" s="129">
        <f>ROUND(ROUND((SUM(BE87:BE543)), 2)*I30, 2)</f>
        <v>0</v>
      </c>
      <c r="K30" s="44"/>
    </row>
    <row r="31" spans="2:11" s="1" customFormat="1" ht="14.45" customHeight="1">
      <c r="B31" s="40"/>
      <c r="C31" s="41"/>
      <c r="D31" s="41"/>
      <c r="E31" s="48" t="s">
        <v>44</v>
      </c>
      <c r="F31" s="129">
        <f>ROUND(SUM(BF87:BF543), 2)</f>
        <v>0</v>
      </c>
      <c r="G31" s="41"/>
      <c r="H31" s="41"/>
      <c r="I31" s="130">
        <v>0.15</v>
      </c>
      <c r="J31" s="129">
        <f>ROUND(ROUND((SUM(BF87:BF543)), 2)*I31, 2)</f>
        <v>0</v>
      </c>
      <c r="K31" s="44"/>
    </row>
    <row r="32" spans="2:11" s="1" customFormat="1" ht="14.45" hidden="1" customHeight="1">
      <c r="B32" s="40"/>
      <c r="C32" s="41"/>
      <c r="D32" s="41"/>
      <c r="E32" s="48" t="s">
        <v>45</v>
      </c>
      <c r="F32" s="129">
        <f>ROUND(SUM(BG87:BG543), 2)</f>
        <v>0</v>
      </c>
      <c r="G32" s="41"/>
      <c r="H32" s="41"/>
      <c r="I32" s="130">
        <v>0.21</v>
      </c>
      <c r="J32" s="129">
        <v>0</v>
      </c>
      <c r="K32" s="44"/>
    </row>
    <row r="33" spans="2:11" s="1" customFormat="1" ht="14.45" hidden="1" customHeight="1">
      <c r="B33" s="40"/>
      <c r="C33" s="41"/>
      <c r="D33" s="41"/>
      <c r="E33" s="48" t="s">
        <v>46</v>
      </c>
      <c r="F33" s="129">
        <f>ROUND(SUM(BH87:BH543), 2)</f>
        <v>0</v>
      </c>
      <c r="G33" s="41"/>
      <c r="H33" s="41"/>
      <c r="I33" s="130">
        <v>0.15</v>
      </c>
      <c r="J33" s="129">
        <v>0</v>
      </c>
      <c r="K33" s="44"/>
    </row>
    <row r="34" spans="2:11" s="1" customFormat="1" ht="14.45" hidden="1" customHeight="1">
      <c r="B34" s="40"/>
      <c r="C34" s="41"/>
      <c r="D34" s="41"/>
      <c r="E34" s="48" t="s">
        <v>47</v>
      </c>
      <c r="F34" s="129">
        <f>ROUND(SUM(BI87:BI543),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SO 05 - Stupeň č. 5 ř. km 30,973 (km 30,977)</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J87</f>
        <v>0</v>
      </c>
      <c r="K56" s="44"/>
      <c r="AU56" s="23" t="s">
        <v>134</v>
      </c>
    </row>
    <row r="57" spans="2:47" s="7" customFormat="1" ht="24.95" customHeight="1">
      <c r="B57" s="148"/>
      <c r="C57" s="149"/>
      <c r="D57" s="150" t="s">
        <v>135</v>
      </c>
      <c r="E57" s="151"/>
      <c r="F57" s="151"/>
      <c r="G57" s="151"/>
      <c r="H57" s="151"/>
      <c r="I57" s="152"/>
      <c r="J57" s="153">
        <f>J88</f>
        <v>0</v>
      </c>
      <c r="K57" s="154"/>
    </row>
    <row r="58" spans="2:47" s="8" customFormat="1" ht="19.899999999999999" customHeight="1">
      <c r="B58" s="155"/>
      <c r="C58" s="156"/>
      <c r="D58" s="157" t="s">
        <v>136</v>
      </c>
      <c r="E58" s="158"/>
      <c r="F58" s="158"/>
      <c r="G58" s="158"/>
      <c r="H58" s="158"/>
      <c r="I58" s="159"/>
      <c r="J58" s="160">
        <f>J89</f>
        <v>0</v>
      </c>
      <c r="K58" s="161"/>
    </row>
    <row r="59" spans="2:47" s="8" customFormat="1" ht="19.899999999999999" customHeight="1">
      <c r="B59" s="155"/>
      <c r="C59" s="156"/>
      <c r="D59" s="157" t="s">
        <v>137</v>
      </c>
      <c r="E59" s="158"/>
      <c r="F59" s="158"/>
      <c r="G59" s="158"/>
      <c r="H59" s="158"/>
      <c r="I59" s="159"/>
      <c r="J59" s="160">
        <f>J311</f>
        <v>0</v>
      </c>
      <c r="K59" s="161"/>
    </row>
    <row r="60" spans="2:47" s="8" customFormat="1" ht="19.899999999999999" customHeight="1">
      <c r="B60" s="155"/>
      <c r="C60" s="156"/>
      <c r="D60" s="157" t="s">
        <v>138</v>
      </c>
      <c r="E60" s="158"/>
      <c r="F60" s="158"/>
      <c r="G60" s="158"/>
      <c r="H60" s="158"/>
      <c r="I60" s="159"/>
      <c r="J60" s="160">
        <f>J339</f>
        <v>0</v>
      </c>
      <c r="K60" s="161"/>
    </row>
    <row r="61" spans="2:47" s="8" customFormat="1" ht="19.899999999999999" customHeight="1">
      <c r="B61" s="155"/>
      <c r="C61" s="156"/>
      <c r="D61" s="157" t="s">
        <v>139</v>
      </c>
      <c r="E61" s="158"/>
      <c r="F61" s="158"/>
      <c r="G61" s="158"/>
      <c r="H61" s="158"/>
      <c r="I61" s="159"/>
      <c r="J61" s="160">
        <f>J391</f>
        <v>0</v>
      </c>
      <c r="K61" s="161"/>
    </row>
    <row r="62" spans="2:47" s="8" customFormat="1" ht="19.899999999999999" customHeight="1">
      <c r="B62" s="155"/>
      <c r="C62" s="156"/>
      <c r="D62" s="157" t="s">
        <v>140</v>
      </c>
      <c r="E62" s="158"/>
      <c r="F62" s="158"/>
      <c r="G62" s="158"/>
      <c r="H62" s="158"/>
      <c r="I62" s="159"/>
      <c r="J62" s="160">
        <f>J438</f>
        <v>0</v>
      </c>
      <c r="K62" s="161"/>
    </row>
    <row r="63" spans="2:47" s="8" customFormat="1" ht="19.899999999999999" customHeight="1">
      <c r="B63" s="155"/>
      <c r="C63" s="156"/>
      <c r="D63" s="157" t="s">
        <v>141</v>
      </c>
      <c r="E63" s="158"/>
      <c r="F63" s="158"/>
      <c r="G63" s="158"/>
      <c r="H63" s="158"/>
      <c r="I63" s="159"/>
      <c r="J63" s="160">
        <f>J445</f>
        <v>0</v>
      </c>
      <c r="K63" s="161"/>
    </row>
    <row r="64" spans="2:47" s="8" customFormat="1" ht="19.899999999999999" customHeight="1">
      <c r="B64" s="155"/>
      <c r="C64" s="156"/>
      <c r="D64" s="157" t="s">
        <v>142</v>
      </c>
      <c r="E64" s="158"/>
      <c r="F64" s="158"/>
      <c r="G64" s="158"/>
      <c r="H64" s="158"/>
      <c r="I64" s="159"/>
      <c r="J64" s="160">
        <f>J477</f>
        <v>0</v>
      </c>
      <c r="K64" s="161"/>
    </row>
    <row r="65" spans="2:12" s="8" customFormat="1" ht="19.899999999999999" customHeight="1">
      <c r="B65" s="155"/>
      <c r="C65" s="156"/>
      <c r="D65" s="157" t="s">
        <v>143</v>
      </c>
      <c r="E65" s="158"/>
      <c r="F65" s="158"/>
      <c r="G65" s="158"/>
      <c r="H65" s="158"/>
      <c r="I65" s="159"/>
      <c r="J65" s="160">
        <f>J514</f>
        <v>0</v>
      </c>
      <c r="K65" s="161"/>
    </row>
    <row r="66" spans="2:12" s="7" customFormat="1" ht="24.95" customHeight="1">
      <c r="B66" s="148"/>
      <c r="C66" s="149"/>
      <c r="D66" s="150" t="s">
        <v>144</v>
      </c>
      <c r="E66" s="151"/>
      <c r="F66" s="151"/>
      <c r="G66" s="151"/>
      <c r="H66" s="151"/>
      <c r="I66" s="152"/>
      <c r="J66" s="153">
        <f>J517</f>
        <v>0</v>
      </c>
      <c r="K66" s="154"/>
    </row>
    <row r="67" spans="2:12" s="8" customFormat="1" ht="19.899999999999999" customHeight="1">
      <c r="B67" s="155"/>
      <c r="C67" s="156"/>
      <c r="D67" s="157" t="s">
        <v>145</v>
      </c>
      <c r="E67" s="158"/>
      <c r="F67" s="158"/>
      <c r="G67" s="158"/>
      <c r="H67" s="158"/>
      <c r="I67" s="159"/>
      <c r="J67" s="160">
        <f>J518</f>
        <v>0</v>
      </c>
      <c r="K67" s="161"/>
    </row>
    <row r="68" spans="2:12" s="1" customFormat="1" ht="21.75" customHeight="1">
      <c r="B68" s="40"/>
      <c r="C68" s="41"/>
      <c r="D68" s="41"/>
      <c r="E68" s="41"/>
      <c r="F68" s="41"/>
      <c r="G68" s="41"/>
      <c r="H68" s="41"/>
      <c r="I68" s="117"/>
      <c r="J68" s="41"/>
      <c r="K68" s="44"/>
    </row>
    <row r="69" spans="2:12" s="1" customFormat="1" ht="6.95" customHeight="1">
      <c r="B69" s="55"/>
      <c r="C69" s="56"/>
      <c r="D69" s="56"/>
      <c r="E69" s="56"/>
      <c r="F69" s="56"/>
      <c r="G69" s="56"/>
      <c r="H69" s="56"/>
      <c r="I69" s="138"/>
      <c r="J69" s="56"/>
      <c r="K69" s="57"/>
    </row>
    <row r="73" spans="2:12" s="1" customFormat="1" ht="6.95" customHeight="1">
      <c r="B73" s="58"/>
      <c r="C73" s="59"/>
      <c r="D73" s="59"/>
      <c r="E73" s="59"/>
      <c r="F73" s="59"/>
      <c r="G73" s="59"/>
      <c r="H73" s="59"/>
      <c r="I73" s="141"/>
      <c r="J73" s="59"/>
      <c r="K73" s="59"/>
      <c r="L73" s="60"/>
    </row>
    <row r="74" spans="2:12" s="1" customFormat="1" ht="36.950000000000003" customHeight="1">
      <c r="B74" s="40"/>
      <c r="C74" s="61" t="s">
        <v>146</v>
      </c>
      <c r="D74" s="62"/>
      <c r="E74" s="62"/>
      <c r="F74" s="62"/>
      <c r="G74" s="62"/>
      <c r="H74" s="62"/>
      <c r="I74" s="162"/>
      <c r="J74" s="62"/>
      <c r="K74" s="62"/>
      <c r="L74" s="60"/>
    </row>
    <row r="75" spans="2:12" s="1" customFormat="1" ht="6.95" customHeight="1">
      <c r="B75" s="40"/>
      <c r="C75" s="62"/>
      <c r="D75" s="62"/>
      <c r="E75" s="62"/>
      <c r="F75" s="62"/>
      <c r="G75" s="62"/>
      <c r="H75" s="62"/>
      <c r="I75" s="162"/>
      <c r="J75" s="62"/>
      <c r="K75" s="62"/>
      <c r="L75" s="60"/>
    </row>
    <row r="76" spans="2:12" s="1" customFormat="1" ht="14.45" customHeight="1">
      <c r="B76" s="40"/>
      <c r="C76" s="64" t="s">
        <v>18</v>
      </c>
      <c r="D76" s="62"/>
      <c r="E76" s="62"/>
      <c r="F76" s="62"/>
      <c r="G76" s="62"/>
      <c r="H76" s="62"/>
      <c r="I76" s="162"/>
      <c r="J76" s="62"/>
      <c r="K76" s="62"/>
      <c r="L76" s="60"/>
    </row>
    <row r="77" spans="2:12" s="1" customFormat="1" ht="20.45" customHeight="1">
      <c r="B77" s="40"/>
      <c r="C77" s="62"/>
      <c r="D77" s="62"/>
      <c r="E77" s="381" t="str">
        <f>E7</f>
        <v>Desná, Loučná - Kouty nad Desnou, oprava kamenných stupňů</v>
      </c>
      <c r="F77" s="382"/>
      <c r="G77" s="382"/>
      <c r="H77" s="382"/>
      <c r="I77" s="162"/>
      <c r="J77" s="62"/>
      <c r="K77" s="62"/>
      <c r="L77" s="60"/>
    </row>
    <row r="78" spans="2:12" s="1" customFormat="1" ht="14.45" customHeight="1">
      <c r="B78" s="40"/>
      <c r="C78" s="64" t="s">
        <v>128</v>
      </c>
      <c r="D78" s="62"/>
      <c r="E78" s="62"/>
      <c r="F78" s="62"/>
      <c r="G78" s="62"/>
      <c r="H78" s="62"/>
      <c r="I78" s="162"/>
      <c r="J78" s="62"/>
      <c r="K78" s="62"/>
      <c r="L78" s="60"/>
    </row>
    <row r="79" spans="2:12" s="1" customFormat="1" ht="22.15" customHeight="1">
      <c r="B79" s="40"/>
      <c r="C79" s="62"/>
      <c r="D79" s="62"/>
      <c r="E79" s="349" t="str">
        <f>E9</f>
        <v>SO 05 - Stupeň č. 5 ř. km 30,973 (km 30,977)</v>
      </c>
      <c r="F79" s="383"/>
      <c r="G79" s="383"/>
      <c r="H79" s="383"/>
      <c r="I79" s="162"/>
      <c r="J79" s="62"/>
      <c r="K79" s="62"/>
      <c r="L79" s="60"/>
    </row>
    <row r="80" spans="2:12" s="1" customFormat="1" ht="6.95" customHeight="1">
      <c r="B80" s="40"/>
      <c r="C80" s="62"/>
      <c r="D80" s="62"/>
      <c r="E80" s="62"/>
      <c r="F80" s="62"/>
      <c r="G80" s="62"/>
      <c r="H80" s="62"/>
      <c r="I80" s="162"/>
      <c r="J80" s="62"/>
      <c r="K80" s="62"/>
      <c r="L80" s="60"/>
    </row>
    <row r="81" spans="2:65" s="1" customFormat="1" ht="18" customHeight="1">
      <c r="B81" s="40"/>
      <c r="C81" s="64" t="s">
        <v>23</v>
      </c>
      <c r="D81" s="62"/>
      <c r="E81" s="62"/>
      <c r="F81" s="163" t="str">
        <f>F12</f>
        <v>Kouty nad Desnou, Rejhotice</v>
      </c>
      <c r="G81" s="62"/>
      <c r="H81" s="62"/>
      <c r="I81" s="164" t="s">
        <v>25</v>
      </c>
      <c r="J81" s="72" t="str">
        <f>IF(J12="","",J12)</f>
        <v>25. 9. 2017</v>
      </c>
      <c r="K81" s="62"/>
      <c r="L81" s="60"/>
    </row>
    <row r="82" spans="2:65" s="1" customFormat="1" ht="6.95" customHeight="1">
      <c r="B82" s="40"/>
      <c r="C82" s="62"/>
      <c r="D82" s="62"/>
      <c r="E82" s="62"/>
      <c r="F82" s="62"/>
      <c r="G82" s="62"/>
      <c r="H82" s="62"/>
      <c r="I82" s="162"/>
      <c r="J82" s="62"/>
      <c r="K82" s="62"/>
      <c r="L82" s="60"/>
    </row>
    <row r="83" spans="2:65" s="1" customFormat="1" ht="15">
      <c r="B83" s="40"/>
      <c r="C83" s="64" t="s">
        <v>27</v>
      </c>
      <c r="D83" s="62"/>
      <c r="E83" s="62"/>
      <c r="F83" s="163" t="str">
        <f>E15</f>
        <v xml:space="preserve"> </v>
      </c>
      <c r="G83" s="62"/>
      <c r="H83" s="62"/>
      <c r="I83" s="164" t="s">
        <v>33</v>
      </c>
      <c r="J83" s="163" t="str">
        <f>E21</f>
        <v>AGPOL s.r.o., Jungmannova 153/12, 77900 Olomouc</v>
      </c>
      <c r="K83" s="62"/>
      <c r="L83" s="60"/>
    </row>
    <row r="84" spans="2:65" s="1" customFormat="1" ht="14.45" customHeight="1">
      <c r="B84" s="40"/>
      <c r="C84" s="64" t="s">
        <v>31</v>
      </c>
      <c r="D84" s="62"/>
      <c r="E84" s="62"/>
      <c r="F84" s="163" t="str">
        <f>IF(E18="","",E18)</f>
        <v/>
      </c>
      <c r="G84" s="62"/>
      <c r="H84" s="62"/>
      <c r="I84" s="162"/>
      <c r="J84" s="62"/>
      <c r="K84" s="62"/>
      <c r="L84" s="60"/>
    </row>
    <row r="85" spans="2:65" s="1" customFormat="1" ht="10.35" customHeight="1">
      <c r="B85" s="40"/>
      <c r="C85" s="62"/>
      <c r="D85" s="62"/>
      <c r="E85" s="62"/>
      <c r="F85" s="62"/>
      <c r="G85" s="62"/>
      <c r="H85" s="62"/>
      <c r="I85" s="162"/>
      <c r="J85" s="62"/>
      <c r="K85" s="62"/>
      <c r="L85" s="60"/>
    </row>
    <row r="86" spans="2:65" s="9" customFormat="1" ht="29.25" customHeight="1">
      <c r="B86" s="165"/>
      <c r="C86" s="166" t="s">
        <v>147</v>
      </c>
      <c r="D86" s="167" t="s">
        <v>57</v>
      </c>
      <c r="E86" s="167" t="s">
        <v>53</v>
      </c>
      <c r="F86" s="167" t="s">
        <v>148</v>
      </c>
      <c r="G86" s="167" t="s">
        <v>149</v>
      </c>
      <c r="H86" s="167" t="s">
        <v>150</v>
      </c>
      <c r="I86" s="168" t="s">
        <v>151</v>
      </c>
      <c r="J86" s="167" t="s">
        <v>132</v>
      </c>
      <c r="K86" s="169" t="s">
        <v>152</v>
      </c>
      <c r="L86" s="170"/>
      <c r="M86" s="80" t="s">
        <v>153</v>
      </c>
      <c r="N86" s="81" t="s">
        <v>42</v>
      </c>
      <c r="O86" s="81" t="s">
        <v>154</v>
      </c>
      <c r="P86" s="81" t="s">
        <v>155</v>
      </c>
      <c r="Q86" s="81" t="s">
        <v>156</v>
      </c>
      <c r="R86" s="81" t="s">
        <v>157</v>
      </c>
      <c r="S86" s="81" t="s">
        <v>158</v>
      </c>
      <c r="T86" s="82" t="s">
        <v>159</v>
      </c>
    </row>
    <row r="87" spans="2:65" s="1" customFormat="1" ht="29.25" customHeight="1">
      <c r="B87" s="40"/>
      <c r="C87" s="86" t="s">
        <v>133</v>
      </c>
      <c r="D87" s="62"/>
      <c r="E87" s="62"/>
      <c r="F87" s="62"/>
      <c r="G87" s="62"/>
      <c r="H87" s="62"/>
      <c r="I87" s="162"/>
      <c r="J87" s="171">
        <f>BK87</f>
        <v>0</v>
      </c>
      <c r="K87" s="62"/>
      <c r="L87" s="60"/>
      <c r="M87" s="83"/>
      <c r="N87" s="84"/>
      <c r="O87" s="84"/>
      <c r="P87" s="172">
        <f>P88+P517</f>
        <v>0</v>
      </c>
      <c r="Q87" s="84"/>
      <c r="R87" s="172">
        <f>R88+R517</f>
        <v>490.54490843999997</v>
      </c>
      <c r="S87" s="84"/>
      <c r="T87" s="173">
        <f>T88+T517</f>
        <v>299.55324999999999</v>
      </c>
      <c r="AT87" s="23" t="s">
        <v>71</v>
      </c>
      <c r="AU87" s="23" t="s">
        <v>134</v>
      </c>
      <c r="BK87" s="174">
        <f>BK88+BK517</f>
        <v>0</v>
      </c>
    </row>
    <row r="88" spans="2:65" s="10" customFormat="1" ht="37.35" customHeight="1">
      <c r="B88" s="175"/>
      <c r="C88" s="176"/>
      <c r="D88" s="177" t="s">
        <v>71</v>
      </c>
      <c r="E88" s="178" t="s">
        <v>160</v>
      </c>
      <c r="F88" s="178" t="s">
        <v>161</v>
      </c>
      <c r="G88" s="176"/>
      <c r="H88" s="176"/>
      <c r="I88" s="179"/>
      <c r="J88" s="180">
        <f>BK88</f>
        <v>0</v>
      </c>
      <c r="K88" s="176"/>
      <c r="L88" s="181"/>
      <c r="M88" s="182"/>
      <c r="N88" s="183"/>
      <c r="O88" s="183"/>
      <c r="P88" s="184">
        <f>P89+P311+P339+P391+P438+P445+P477+P514</f>
        <v>0</v>
      </c>
      <c r="Q88" s="183"/>
      <c r="R88" s="184">
        <f>R89+R311+R339+R391+R438+R445+R477+R514</f>
        <v>490.27598843999999</v>
      </c>
      <c r="S88" s="183"/>
      <c r="T88" s="185">
        <f>T89+T311+T339+T391+T438+T445+T477+T514</f>
        <v>298.99299999999999</v>
      </c>
      <c r="AR88" s="186" t="s">
        <v>80</v>
      </c>
      <c r="AT88" s="187" t="s">
        <v>71</v>
      </c>
      <c r="AU88" s="187" t="s">
        <v>72</v>
      </c>
      <c r="AY88" s="186" t="s">
        <v>162</v>
      </c>
      <c r="BK88" s="188">
        <f>BK89+BK311+BK339+BK391+BK438+BK445+BK477+BK514</f>
        <v>0</v>
      </c>
    </row>
    <row r="89" spans="2:65" s="10" customFormat="1" ht="19.899999999999999" customHeight="1">
      <c r="B89" s="175"/>
      <c r="C89" s="176"/>
      <c r="D89" s="189" t="s">
        <v>71</v>
      </c>
      <c r="E89" s="190" t="s">
        <v>80</v>
      </c>
      <c r="F89" s="190" t="s">
        <v>163</v>
      </c>
      <c r="G89" s="176"/>
      <c r="H89" s="176"/>
      <c r="I89" s="179"/>
      <c r="J89" s="191">
        <f>BK89</f>
        <v>0</v>
      </c>
      <c r="K89" s="176"/>
      <c r="L89" s="181"/>
      <c r="M89" s="182"/>
      <c r="N89" s="183"/>
      <c r="O89" s="183"/>
      <c r="P89" s="184">
        <f>SUM(P90:P310)</f>
        <v>0</v>
      </c>
      <c r="Q89" s="183"/>
      <c r="R89" s="184">
        <f>SUM(R90:R310)</f>
        <v>19.468480599999999</v>
      </c>
      <c r="S89" s="183"/>
      <c r="T89" s="185">
        <f>SUM(T90:T310)</f>
        <v>0</v>
      </c>
      <c r="AR89" s="186" t="s">
        <v>80</v>
      </c>
      <c r="AT89" s="187" t="s">
        <v>71</v>
      </c>
      <c r="AU89" s="187" t="s">
        <v>80</v>
      </c>
      <c r="AY89" s="186" t="s">
        <v>162</v>
      </c>
      <c r="BK89" s="188">
        <f>SUM(BK90:BK310)</f>
        <v>0</v>
      </c>
    </row>
    <row r="90" spans="2:65" s="1" customFormat="1" ht="28.9" customHeight="1">
      <c r="B90" s="40"/>
      <c r="C90" s="192" t="s">
        <v>80</v>
      </c>
      <c r="D90" s="192" t="s">
        <v>164</v>
      </c>
      <c r="E90" s="193" t="s">
        <v>165</v>
      </c>
      <c r="F90" s="194" t="s">
        <v>166</v>
      </c>
      <c r="G90" s="195" t="s">
        <v>167</v>
      </c>
      <c r="H90" s="196">
        <v>17</v>
      </c>
      <c r="I90" s="197"/>
      <c r="J90" s="198">
        <f>ROUND(I90*H90,2)</f>
        <v>0</v>
      </c>
      <c r="K90" s="194" t="s">
        <v>168</v>
      </c>
      <c r="L90" s="60"/>
      <c r="M90" s="199" t="s">
        <v>21</v>
      </c>
      <c r="N90" s="200" t="s">
        <v>43</v>
      </c>
      <c r="O90" s="41"/>
      <c r="P90" s="201">
        <f>O90*H90</f>
        <v>0</v>
      </c>
      <c r="Q90" s="201">
        <v>0</v>
      </c>
      <c r="R90" s="201">
        <f>Q90*H90</f>
        <v>0</v>
      </c>
      <c r="S90" s="201">
        <v>0</v>
      </c>
      <c r="T90" s="202">
        <f>S90*H90</f>
        <v>0</v>
      </c>
      <c r="AR90" s="23" t="s">
        <v>169</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169</v>
      </c>
      <c r="BM90" s="23" t="s">
        <v>1008</v>
      </c>
    </row>
    <row r="91" spans="2:65" s="1" customFormat="1" ht="378">
      <c r="B91" s="40"/>
      <c r="C91" s="62"/>
      <c r="D91" s="204" t="s">
        <v>171</v>
      </c>
      <c r="E91" s="62"/>
      <c r="F91" s="205" t="s">
        <v>172</v>
      </c>
      <c r="G91" s="62"/>
      <c r="H91" s="62"/>
      <c r="I91" s="162"/>
      <c r="J91" s="62"/>
      <c r="K91" s="62"/>
      <c r="L91" s="60"/>
      <c r="M91" s="206"/>
      <c r="N91" s="41"/>
      <c r="O91" s="41"/>
      <c r="P91" s="41"/>
      <c r="Q91" s="41"/>
      <c r="R91" s="41"/>
      <c r="S91" s="41"/>
      <c r="T91" s="77"/>
      <c r="AT91" s="23" t="s">
        <v>171</v>
      </c>
      <c r="AU91" s="23" t="s">
        <v>82</v>
      </c>
    </row>
    <row r="92" spans="2:65" s="11" customFormat="1">
      <c r="B92" s="207"/>
      <c r="C92" s="208"/>
      <c r="D92" s="204" t="s">
        <v>173</v>
      </c>
      <c r="E92" s="209" t="s">
        <v>21</v>
      </c>
      <c r="F92" s="210" t="s">
        <v>1009</v>
      </c>
      <c r="G92" s="208"/>
      <c r="H92" s="211" t="s">
        <v>21</v>
      </c>
      <c r="I92" s="212"/>
      <c r="J92" s="208"/>
      <c r="K92" s="208"/>
      <c r="L92" s="213"/>
      <c r="M92" s="214"/>
      <c r="N92" s="215"/>
      <c r="O92" s="215"/>
      <c r="P92" s="215"/>
      <c r="Q92" s="215"/>
      <c r="R92" s="215"/>
      <c r="S92" s="215"/>
      <c r="T92" s="216"/>
      <c r="AT92" s="217" t="s">
        <v>173</v>
      </c>
      <c r="AU92" s="217" t="s">
        <v>82</v>
      </c>
      <c r="AV92" s="11" t="s">
        <v>80</v>
      </c>
      <c r="AW92" s="11" t="s">
        <v>36</v>
      </c>
      <c r="AX92" s="11" t="s">
        <v>72</v>
      </c>
      <c r="AY92" s="217" t="s">
        <v>162</v>
      </c>
    </row>
    <row r="93" spans="2:65" s="11" customFormat="1">
      <c r="B93" s="207"/>
      <c r="C93" s="208"/>
      <c r="D93" s="204" t="s">
        <v>173</v>
      </c>
      <c r="E93" s="209" t="s">
        <v>21</v>
      </c>
      <c r="F93" s="210" t="s">
        <v>175</v>
      </c>
      <c r="G93" s="208"/>
      <c r="H93" s="211" t="s">
        <v>21</v>
      </c>
      <c r="I93" s="212"/>
      <c r="J93" s="208"/>
      <c r="K93" s="208"/>
      <c r="L93" s="213"/>
      <c r="M93" s="214"/>
      <c r="N93" s="215"/>
      <c r="O93" s="215"/>
      <c r="P93" s="215"/>
      <c r="Q93" s="215"/>
      <c r="R93" s="215"/>
      <c r="S93" s="215"/>
      <c r="T93" s="216"/>
      <c r="AT93" s="217" t="s">
        <v>173</v>
      </c>
      <c r="AU93" s="217" t="s">
        <v>82</v>
      </c>
      <c r="AV93" s="11" t="s">
        <v>80</v>
      </c>
      <c r="AW93" s="11" t="s">
        <v>36</v>
      </c>
      <c r="AX93" s="11" t="s">
        <v>72</v>
      </c>
      <c r="AY93" s="217" t="s">
        <v>162</v>
      </c>
    </row>
    <row r="94" spans="2:65" s="12" customFormat="1">
      <c r="B94" s="218"/>
      <c r="C94" s="219"/>
      <c r="D94" s="204" t="s">
        <v>173</v>
      </c>
      <c r="E94" s="220" t="s">
        <v>21</v>
      </c>
      <c r="F94" s="221" t="s">
        <v>275</v>
      </c>
      <c r="G94" s="219"/>
      <c r="H94" s="222">
        <v>17</v>
      </c>
      <c r="I94" s="223"/>
      <c r="J94" s="219"/>
      <c r="K94" s="219"/>
      <c r="L94" s="224"/>
      <c r="M94" s="225"/>
      <c r="N94" s="226"/>
      <c r="O94" s="226"/>
      <c r="P94" s="226"/>
      <c r="Q94" s="226"/>
      <c r="R94" s="226"/>
      <c r="S94" s="226"/>
      <c r="T94" s="227"/>
      <c r="AT94" s="228" t="s">
        <v>173</v>
      </c>
      <c r="AU94" s="228" t="s">
        <v>82</v>
      </c>
      <c r="AV94" s="12" t="s">
        <v>82</v>
      </c>
      <c r="AW94" s="12" t="s">
        <v>36</v>
      </c>
      <c r="AX94" s="12" t="s">
        <v>72</v>
      </c>
      <c r="AY94" s="228" t="s">
        <v>162</v>
      </c>
    </row>
    <row r="95" spans="2:65" s="13" customFormat="1">
      <c r="B95" s="229"/>
      <c r="C95" s="230"/>
      <c r="D95" s="231" t="s">
        <v>173</v>
      </c>
      <c r="E95" s="232" t="s">
        <v>21</v>
      </c>
      <c r="F95" s="233" t="s">
        <v>177</v>
      </c>
      <c r="G95" s="230"/>
      <c r="H95" s="234">
        <v>17</v>
      </c>
      <c r="I95" s="235"/>
      <c r="J95" s="230"/>
      <c r="K95" s="230"/>
      <c r="L95" s="236"/>
      <c r="M95" s="237"/>
      <c r="N95" s="238"/>
      <c r="O95" s="238"/>
      <c r="P95" s="238"/>
      <c r="Q95" s="238"/>
      <c r="R95" s="238"/>
      <c r="S95" s="238"/>
      <c r="T95" s="239"/>
      <c r="AT95" s="240" t="s">
        <v>173</v>
      </c>
      <c r="AU95" s="240" t="s">
        <v>82</v>
      </c>
      <c r="AV95" s="13" t="s">
        <v>169</v>
      </c>
      <c r="AW95" s="13" t="s">
        <v>36</v>
      </c>
      <c r="AX95" s="13" t="s">
        <v>80</v>
      </c>
      <c r="AY95" s="240" t="s">
        <v>162</v>
      </c>
    </row>
    <row r="96" spans="2:65" s="1" customFormat="1" ht="40.15" customHeight="1">
      <c r="B96" s="40"/>
      <c r="C96" s="192" t="s">
        <v>82</v>
      </c>
      <c r="D96" s="192" t="s">
        <v>164</v>
      </c>
      <c r="E96" s="193" t="s">
        <v>178</v>
      </c>
      <c r="F96" s="194" t="s">
        <v>179</v>
      </c>
      <c r="G96" s="195" t="s">
        <v>167</v>
      </c>
      <c r="H96" s="196">
        <v>17</v>
      </c>
      <c r="I96" s="197"/>
      <c r="J96" s="198">
        <f>ROUND(I96*H96,2)</f>
        <v>0</v>
      </c>
      <c r="K96" s="194" t="s">
        <v>168</v>
      </c>
      <c r="L96" s="60"/>
      <c r="M96" s="199" t="s">
        <v>21</v>
      </c>
      <c r="N96" s="200" t="s">
        <v>43</v>
      </c>
      <c r="O96" s="41"/>
      <c r="P96" s="201">
        <f>O96*H96</f>
        <v>0</v>
      </c>
      <c r="Q96" s="201">
        <v>0.4</v>
      </c>
      <c r="R96" s="201">
        <f>Q96*H96</f>
        <v>6.8000000000000007</v>
      </c>
      <c r="S96" s="201">
        <v>0</v>
      </c>
      <c r="T96" s="202">
        <f>S96*H96</f>
        <v>0</v>
      </c>
      <c r="AR96" s="23" t="s">
        <v>169</v>
      </c>
      <c r="AT96" s="23" t="s">
        <v>164</v>
      </c>
      <c r="AU96" s="23" t="s">
        <v>82</v>
      </c>
      <c r="AY96" s="23" t="s">
        <v>162</v>
      </c>
      <c r="BE96" s="203">
        <f>IF(N96="základní",J96,0)</f>
        <v>0</v>
      </c>
      <c r="BF96" s="203">
        <f>IF(N96="snížená",J96,0)</f>
        <v>0</v>
      </c>
      <c r="BG96" s="203">
        <f>IF(N96="zákl. přenesená",J96,0)</f>
        <v>0</v>
      </c>
      <c r="BH96" s="203">
        <f>IF(N96="sníž. přenesená",J96,0)</f>
        <v>0</v>
      </c>
      <c r="BI96" s="203">
        <f>IF(N96="nulová",J96,0)</f>
        <v>0</v>
      </c>
      <c r="BJ96" s="23" t="s">
        <v>80</v>
      </c>
      <c r="BK96" s="203">
        <f>ROUND(I96*H96,2)</f>
        <v>0</v>
      </c>
      <c r="BL96" s="23" t="s">
        <v>169</v>
      </c>
      <c r="BM96" s="23" t="s">
        <v>1010</v>
      </c>
    </row>
    <row r="97" spans="2:65" s="1" customFormat="1" ht="135">
      <c r="B97" s="40"/>
      <c r="C97" s="62"/>
      <c r="D97" s="204" t="s">
        <v>171</v>
      </c>
      <c r="E97" s="62"/>
      <c r="F97" s="205" t="s">
        <v>181</v>
      </c>
      <c r="G97" s="62"/>
      <c r="H97" s="62"/>
      <c r="I97" s="162"/>
      <c r="J97" s="62"/>
      <c r="K97" s="62"/>
      <c r="L97" s="60"/>
      <c r="M97" s="206"/>
      <c r="N97" s="41"/>
      <c r="O97" s="41"/>
      <c r="P97" s="41"/>
      <c r="Q97" s="41"/>
      <c r="R97" s="41"/>
      <c r="S97" s="41"/>
      <c r="T97" s="77"/>
      <c r="AT97" s="23" t="s">
        <v>171</v>
      </c>
      <c r="AU97" s="23" t="s">
        <v>82</v>
      </c>
    </row>
    <row r="98" spans="2:65" s="11" customFormat="1">
      <c r="B98" s="207"/>
      <c r="C98" s="208"/>
      <c r="D98" s="204" t="s">
        <v>173</v>
      </c>
      <c r="E98" s="209" t="s">
        <v>21</v>
      </c>
      <c r="F98" s="210" t="s">
        <v>1009</v>
      </c>
      <c r="G98" s="208"/>
      <c r="H98" s="211" t="s">
        <v>21</v>
      </c>
      <c r="I98" s="212"/>
      <c r="J98" s="208"/>
      <c r="K98" s="208"/>
      <c r="L98" s="213"/>
      <c r="M98" s="214"/>
      <c r="N98" s="215"/>
      <c r="O98" s="215"/>
      <c r="P98" s="215"/>
      <c r="Q98" s="215"/>
      <c r="R98" s="215"/>
      <c r="S98" s="215"/>
      <c r="T98" s="216"/>
      <c r="AT98" s="217" t="s">
        <v>173</v>
      </c>
      <c r="AU98" s="217" t="s">
        <v>82</v>
      </c>
      <c r="AV98" s="11" t="s">
        <v>80</v>
      </c>
      <c r="AW98" s="11" t="s">
        <v>36</v>
      </c>
      <c r="AX98" s="11" t="s">
        <v>72</v>
      </c>
      <c r="AY98" s="217" t="s">
        <v>162</v>
      </c>
    </row>
    <row r="99" spans="2:65" s="11" customFormat="1">
      <c r="B99" s="207"/>
      <c r="C99" s="208"/>
      <c r="D99" s="204" t="s">
        <v>173</v>
      </c>
      <c r="E99" s="209" t="s">
        <v>21</v>
      </c>
      <c r="F99" s="210" t="s">
        <v>182</v>
      </c>
      <c r="G99" s="208"/>
      <c r="H99" s="211" t="s">
        <v>21</v>
      </c>
      <c r="I99" s="212"/>
      <c r="J99" s="208"/>
      <c r="K99" s="208"/>
      <c r="L99" s="213"/>
      <c r="M99" s="214"/>
      <c r="N99" s="215"/>
      <c r="O99" s="215"/>
      <c r="P99" s="215"/>
      <c r="Q99" s="215"/>
      <c r="R99" s="215"/>
      <c r="S99" s="215"/>
      <c r="T99" s="216"/>
      <c r="AT99" s="217" t="s">
        <v>173</v>
      </c>
      <c r="AU99" s="217" t="s">
        <v>82</v>
      </c>
      <c r="AV99" s="11" t="s">
        <v>80</v>
      </c>
      <c r="AW99" s="11" t="s">
        <v>36</v>
      </c>
      <c r="AX99" s="11" t="s">
        <v>72</v>
      </c>
      <c r="AY99" s="217" t="s">
        <v>162</v>
      </c>
    </row>
    <row r="100" spans="2:65" s="12" customFormat="1">
      <c r="B100" s="218"/>
      <c r="C100" s="219"/>
      <c r="D100" s="204" t="s">
        <v>173</v>
      </c>
      <c r="E100" s="220" t="s">
        <v>21</v>
      </c>
      <c r="F100" s="221" t="s">
        <v>275</v>
      </c>
      <c r="G100" s="219"/>
      <c r="H100" s="222">
        <v>17</v>
      </c>
      <c r="I100" s="223"/>
      <c r="J100" s="219"/>
      <c r="K100" s="219"/>
      <c r="L100" s="224"/>
      <c r="M100" s="225"/>
      <c r="N100" s="226"/>
      <c r="O100" s="226"/>
      <c r="P100" s="226"/>
      <c r="Q100" s="226"/>
      <c r="R100" s="226"/>
      <c r="S100" s="226"/>
      <c r="T100" s="227"/>
      <c r="AT100" s="228" t="s">
        <v>173</v>
      </c>
      <c r="AU100" s="228" t="s">
        <v>82</v>
      </c>
      <c r="AV100" s="12" t="s">
        <v>82</v>
      </c>
      <c r="AW100" s="12" t="s">
        <v>36</v>
      </c>
      <c r="AX100" s="12" t="s">
        <v>72</v>
      </c>
      <c r="AY100" s="228" t="s">
        <v>162</v>
      </c>
    </row>
    <row r="101" spans="2:65" s="13" customFormat="1">
      <c r="B101" s="229"/>
      <c r="C101" s="230"/>
      <c r="D101" s="231" t="s">
        <v>173</v>
      </c>
      <c r="E101" s="232" t="s">
        <v>21</v>
      </c>
      <c r="F101" s="233" t="s">
        <v>177</v>
      </c>
      <c r="G101" s="230"/>
      <c r="H101" s="234">
        <v>17</v>
      </c>
      <c r="I101" s="235"/>
      <c r="J101" s="230"/>
      <c r="K101" s="230"/>
      <c r="L101" s="236"/>
      <c r="M101" s="237"/>
      <c r="N101" s="238"/>
      <c r="O101" s="238"/>
      <c r="P101" s="238"/>
      <c r="Q101" s="238"/>
      <c r="R101" s="238"/>
      <c r="S101" s="238"/>
      <c r="T101" s="239"/>
      <c r="AT101" s="240" t="s">
        <v>173</v>
      </c>
      <c r="AU101" s="240" t="s">
        <v>82</v>
      </c>
      <c r="AV101" s="13" t="s">
        <v>169</v>
      </c>
      <c r="AW101" s="13" t="s">
        <v>36</v>
      </c>
      <c r="AX101" s="13" t="s">
        <v>80</v>
      </c>
      <c r="AY101" s="240" t="s">
        <v>162</v>
      </c>
    </row>
    <row r="102" spans="2:65" s="1" customFormat="1" ht="40.15" customHeight="1">
      <c r="B102" s="40"/>
      <c r="C102" s="192" t="s">
        <v>183</v>
      </c>
      <c r="D102" s="192" t="s">
        <v>164</v>
      </c>
      <c r="E102" s="193" t="s">
        <v>184</v>
      </c>
      <c r="F102" s="194" t="s">
        <v>185</v>
      </c>
      <c r="G102" s="195" t="s">
        <v>167</v>
      </c>
      <c r="H102" s="196">
        <v>17</v>
      </c>
      <c r="I102" s="197"/>
      <c r="J102" s="198">
        <f>ROUND(I102*H102,2)</f>
        <v>0</v>
      </c>
      <c r="K102" s="194" t="s">
        <v>168</v>
      </c>
      <c r="L102" s="60"/>
      <c r="M102" s="199" t="s">
        <v>21</v>
      </c>
      <c r="N102" s="200" t="s">
        <v>43</v>
      </c>
      <c r="O102" s="41"/>
      <c r="P102" s="201">
        <f>O102*H102</f>
        <v>0</v>
      </c>
      <c r="Q102" s="201">
        <v>0</v>
      </c>
      <c r="R102" s="201">
        <f>Q102*H102</f>
        <v>0</v>
      </c>
      <c r="S102" s="201">
        <v>0</v>
      </c>
      <c r="T102" s="202">
        <f>S102*H102</f>
        <v>0</v>
      </c>
      <c r="AR102" s="23" t="s">
        <v>169</v>
      </c>
      <c r="AT102" s="23" t="s">
        <v>164</v>
      </c>
      <c r="AU102" s="23" t="s">
        <v>82</v>
      </c>
      <c r="AY102" s="23" t="s">
        <v>162</v>
      </c>
      <c r="BE102" s="203">
        <f>IF(N102="základní",J102,0)</f>
        <v>0</v>
      </c>
      <c r="BF102" s="203">
        <f>IF(N102="snížená",J102,0)</f>
        <v>0</v>
      </c>
      <c r="BG102" s="203">
        <f>IF(N102="zákl. přenesená",J102,0)</f>
        <v>0</v>
      </c>
      <c r="BH102" s="203">
        <f>IF(N102="sníž. přenesená",J102,0)</f>
        <v>0</v>
      </c>
      <c r="BI102" s="203">
        <f>IF(N102="nulová",J102,0)</f>
        <v>0</v>
      </c>
      <c r="BJ102" s="23" t="s">
        <v>80</v>
      </c>
      <c r="BK102" s="203">
        <f>ROUND(I102*H102,2)</f>
        <v>0</v>
      </c>
      <c r="BL102" s="23" t="s">
        <v>169</v>
      </c>
      <c r="BM102" s="23" t="s">
        <v>1011</v>
      </c>
    </row>
    <row r="103" spans="2:65" s="1" customFormat="1" ht="135">
      <c r="B103" s="40"/>
      <c r="C103" s="62"/>
      <c r="D103" s="204" t="s">
        <v>171</v>
      </c>
      <c r="E103" s="62"/>
      <c r="F103" s="205" t="s">
        <v>187</v>
      </c>
      <c r="G103" s="62"/>
      <c r="H103" s="62"/>
      <c r="I103" s="162"/>
      <c r="J103" s="62"/>
      <c r="K103" s="62"/>
      <c r="L103" s="60"/>
      <c r="M103" s="206"/>
      <c r="N103" s="41"/>
      <c r="O103" s="41"/>
      <c r="P103" s="41"/>
      <c r="Q103" s="41"/>
      <c r="R103" s="41"/>
      <c r="S103" s="41"/>
      <c r="T103" s="77"/>
      <c r="AT103" s="23" t="s">
        <v>171</v>
      </c>
      <c r="AU103" s="23" t="s">
        <v>82</v>
      </c>
    </row>
    <row r="104" spans="2:65" s="11" customFormat="1">
      <c r="B104" s="207"/>
      <c r="C104" s="208"/>
      <c r="D104" s="204" t="s">
        <v>173</v>
      </c>
      <c r="E104" s="209" t="s">
        <v>21</v>
      </c>
      <c r="F104" s="210" t="s">
        <v>1009</v>
      </c>
      <c r="G104" s="208"/>
      <c r="H104" s="211" t="s">
        <v>21</v>
      </c>
      <c r="I104" s="212"/>
      <c r="J104" s="208"/>
      <c r="K104" s="208"/>
      <c r="L104" s="213"/>
      <c r="M104" s="214"/>
      <c r="N104" s="215"/>
      <c r="O104" s="215"/>
      <c r="P104" s="215"/>
      <c r="Q104" s="215"/>
      <c r="R104" s="215"/>
      <c r="S104" s="215"/>
      <c r="T104" s="216"/>
      <c r="AT104" s="217" t="s">
        <v>173</v>
      </c>
      <c r="AU104" s="217" t="s">
        <v>82</v>
      </c>
      <c r="AV104" s="11" t="s">
        <v>80</v>
      </c>
      <c r="AW104" s="11" t="s">
        <v>36</v>
      </c>
      <c r="AX104" s="11" t="s">
        <v>72</v>
      </c>
      <c r="AY104" s="217" t="s">
        <v>162</v>
      </c>
    </row>
    <row r="105" spans="2:65" s="11" customFormat="1">
      <c r="B105" s="207"/>
      <c r="C105" s="208"/>
      <c r="D105" s="204" t="s">
        <v>173</v>
      </c>
      <c r="E105" s="209" t="s">
        <v>21</v>
      </c>
      <c r="F105" s="210" t="s">
        <v>188</v>
      </c>
      <c r="G105" s="208"/>
      <c r="H105" s="211" t="s">
        <v>21</v>
      </c>
      <c r="I105" s="212"/>
      <c r="J105" s="208"/>
      <c r="K105" s="208"/>
      <c r="L105" s="213"/>
      <c r="M105" s="214"/>
      <c r="N105" s="215"/>
      <c r="O105" s="215"/>
      <c r="P105" s="215"/>
      <c r="Q105" s="215"/>
      <c r="R105" s="215"/>
      <c r="S105" s="215"/>
      <c r="T105" s="216"/>
      <c r="AT105" s="217" t="s">
        <v>173</v>
      </c>
      <c r="AU105" s="217" t="s">
        <v>82</v>
      </c>
      <c r="AV105" s="11" t="s">
        <v>80</v>
      </c>
      <c r="AW105" s="11" t="s">
        <v>36</v>
      </c>
      <c r="AX105" s="11" t="s">
        <v>72</v>
      </c>
      <c r="AY105" s="217" t="s">
        <v>162</v>
      </c>
    </row>
    <row r="106" spans="2:65" s="12" customFormat="1">
      <c r="B106" s="218"/>
      <c r="C106" s="219"/>
      <c r="D106" s="204" t="s">
        <v>173</v>
      </c>
      <c r="E106" s="220" t="s">
        <v>21</v>
      </c>
      <c r="F106" s="221" t="s">
        <v>275</v>
      </c>
      <c r="G106" s="219"/>
      <c r="H106" s="222">
        <v>17</v>
      </c>
      <c r="I106" s="223"/>
      <c r="J106" s="219"/>
      <c r="K106" s="219"/>
      <c r="L106" s="224"/>
      <c r="M106" s="225"/>
      <c r="N106" s="226"/>
      <c r="O106" s="226"/>
      <c r="P106" s="226"/>
      <c r="Q106" s="226"/>
      <c r="R106" s="226"/>
      <c r="S106" s="226"/>
      <c r="T106" s="227"/>
      <c r="AT106" s="228" t="s">
        <v>173</v>
      </c>
      <c r="AU106" s="228" t="s">
        <v>82</v>
      </c>
      <c r="AV106" s="12" t="s">
        <v>82</v>
      </c>
      <c r="AW106" s="12" t="s">
        <v>36</v>
      </c>
      <c r="AX106" s="12" t="s">
        <v>72</v>
      </c>
      <c r="AY106" s="228" t="s">
        <v>162</v>
      </c>
    </row>
    <row r="107" spans="2:65" s="13" customFormat="1">
      <c r="B107" s="229"/>
      <c r="C107" s="230"/>
      <c r="D107" s="231" t="s">
        <v>173</v>
      </c>
      <c r="E107" s="232" t="s">
        <v>21</v>
      </c>
      <c r="F107" s="233" t="s">
        <v>177</v>
      </c>
      <c r="G107" s="230"/>
      <c r="H107" s="234">
        <v>17</v>
      </c>
      <c r="I107" s="235"/>
      <c r="J107" s="230"/>
      <c r="K107" s="230"/>
      <c r="L107" s="236"/>
      <c r="M107" s="237"/>
      <c r="N107" s="238"/>
      <c r="O107" s="238"/>
      <c r="P107" s="238"/>
      <c r="Q107" s="238"/>
      <c r="R107" s="238"/>
      <c r="S107" s="238"/>
      <c r="T107" s="239"/>
      <c r="AT107" s="240" t="s">
        <v>173</v>
      </c>
      <c r="AU107" s="240" t="s">
        <v>82</v>
      </c>
      <c r="AV107" s="13" t="s">
        <v>169</v>
      </c>
      <c r="AW107" s="13" t="s">
        <v>36</v>
      </c>
      <c r="AX107" s="13" t="s">
        <v>80</v>
      </c>
      <c r="AY107" s="240" t="s">
        <v>162</v>
      </c>
    </row>
    <row r="108" spans="2:65" s="1" customFormat="1" ht="28.9" customHeight="1">
      <c r="B108" s="40"/>
      <c r="C108" s="192" t="s">
        <v>169</v>
      </c>
      <c r="D108" s="192" t="s">
        <v>164</v>
      </c>
      <c r="E108" s="193" t="s">
        <v>189</v>
      </c>
      <c r="F108" s="194" t="s">
        <v>190</v>
      </c>
      <c r="G108" s="195" t="s">
        <v>191</v>
      </c>
      <c r="H108" s="196">
        <v>100</v>
      </c>
      <c r="I108" s="197"/>
      <c r="J108" s="198">
        <f>ROUND(I108*H108,2)</f>
        <v>0</v>
      </c>
      <c r="K108" s="194" t="s">
        <v>168</v>
      </c>
      <c r="L108" s="60"/>
      <c r="M108" s="199" t="s">
        <v>21</v>
      </c>
      <c r="N108" s="200" t="s">
        <v>43</v>
      </c>
      <c r="O108" s="41"/>
      <c r="P108" s="201">
        <f>O108*H108</f>
        <v>0</v>
      </c>
      <c r="Q108" s="201">
        <v>0</v>
      </c>
      <c r="R108" s="201">
        <f>Q108*H108</f>
        <v>0</v>
      </c>
      <c r="S108" s="201">
        <v>0</v>
      </c>
      <c r="T108" s="202">
        <f>S108*H108</f>
        <v>0</v>
      </c>
      <c r="AR108" s="23" t="s">
        <v>169</v>
      </c>
      <c r="AT108" s="23" t="s">
        <v>164</v>
      </c>
      <c r="AU108" s="23" t="s">
        <v>82</v>
      </c>
      <c r="AY108" s="23" t="s">
        <v>162</v>
      </c>
      <c r="BE108" s="203">
        <f>IF(N108="základní",J108,0)</f>
        <v>0</v>
      </c>
      <c r="BF108" s="203">
        <f>IF(N108="snížená",J108,0)</f>
        <v>0</v>
      </c>
      <c r="BG108" s="203">
        <f>IF(N108="zákl. přenesená",J108,0)</f>
        <v>0</v>
      </c>
      <c r="BH108" s="203">
        <f>IF(N108="sníž. přenesená",J108,0)</f>
        <v>0</v>
      </c>
      <c r="BI108" s="203">
        <f>IF(N108="nulová",J108,0)</f>
        <v>0</v>
      </c>
      <c r="BJ108" s="23" t="s">
        <v>80</v>
      </c>
      <c r="BK108" s="203">
        <f>ROUND(I108*H108,2)</f>
        <v>0</v>
      </c>
      <c r="BL108" s="23" t="s">
        <v>169</v>
      </c>
      <c r="BM108" s="23" t="s">
        <v>1012</v>
      </c>
    </row>
    <row r="109" spans="2:65" s="1" customFormat="1" ht="283.5">
      <c r="B109" s="40"/>
      <c r="C109" s="62"/>
      <c r="D109" s="204" t="s">
        <v>171</v>
      </c>
      <c r="E109" s="62"/>
      <c r="F109" s="205" t="s">
        <v>193</v>
      </c>
      <c r="G109" s="62"/>
      <c r="H109" s="62"/>
      <c r="I109" s="162"/>
      <c r="J109" s="62"/>
      <c r="K109" s="62"/>
      <c r="L109" s="60"/>
      <c r="M109" s="206"/>
      <c r="N109" s="41"/>
      <c r="O109" s="41"/>
      <c r="P109" s="41"/>
      <c r="Q109" s="41"/>
      <c r="R109" s="41"/>
      <c r="S109" s="41"/>
      <c r="T109" s="77"/>
      <c r="AT109" s="23" t="s">
        <v>171</v>
      </c>
      <c r="AU109" s="23" t="s">
        <v>82</v>
      </c>
    </row>
    <row r="110" spans="2:65" s="11" customFormat="1">
      <c r="B110" s="207"/>
      <c r="C110" s="208"/>
      <c r="D110" s="204" t="s">
        <v>173</v>
      </c>
      <c r="E110" s="209" t="s">
        <v>21</v>
      </c>
      <c r="F110" s="210" t="s">
        <v>1009</v>
      </c>
      <c r="G110" s="208"/>
      <c r="H110" s="211" t="s">
        <v>21</v>
      </c>
      <c r="I110" s="212"/>
      <c r="J110" s="208"/>
      <c r="K110" s="208"/>
      <c r="L110" s="213"/>
      <c r="M110" s="214"/>
      <c r="N110" s="215"/>
      <c r="O110" s="215"/>
      <c r="P110" s="215"/>
      <c r="Q110" s="215"/>
      <c r="R110" s="215"/>
      <c r="S110" s="215"/>
      <c r="T110" s="216"/>
      <c r="AT110" s="217" t="s">
        <v>173</v>
      </c>
      <c r="AU110" s="217" t="s">
        <v>82</v>
      </c>
      <c r="AV110" s="11" t="s">
        <v>80</v>
      </c>
      <c r="AW110" s="11" t="s">
        <v>36</v>
      </c>
      <c r="AX110" s="11" t="s">
        <v>72</v>
      </c>
      <c r="AY110" s="217" t="s">
        <v>162</v>
      </c>
    </row>
    <row r="111" spans="2:65" s="11" customFormat="1">
      <c r="B111" s="207"/>
      <c r="C111" s="208"/>
      <c r="D111" s="204" t="s">
        <v>173</v>
      </c>
      <c r="E111" s="209" t="s">
        <v>21</v>
      </c>
      <c r="F111" s="210" t="s">
        <v>194</v>
      </c>
      <c r="G111" s="208"/>
      <c r="H111" s="211" t="s">
        <v>21</v>
      </c>
      <c r="I111" s="212"/>
      <c r="J111" s="208"/>
      <c r="K111" s="208"/>
      <c r="L111" s="213"/>
      <c r="M111" s="214"/>
      <c r="N111" s="215"/>
      <c r="O111" s="215"/>
      <c r="P111" s="215"/>
      <c r="Q111" s="215"/>
      <c r="R111" s="215"/>
      <c r="S111" s="215"/>
      <c r="T111" s="216"/>
      <c r="AT111" s="217" t="s">
        <v>173</v>
      </c>
      <c r="AU111" s="217" t="s">
        <v>82</v>
      </c>
      <c r="AV111" s="11" t="s">
        <v>80</v>
      </c>
      <c r="AW111" s="11" t="s">
        <v>36</v>
      </c>
      <c r="AX111" s="11" t="s">
        <v>72</v>
      </c>
      <c r="AY111" s="217" t="s">
        <v>162</v>
      </c>
    </row>
    <row r="112" spans="2:65" s="12" customFormat="1">
      <c r="B112" s="218"/>
      <c r="C112" s="219"/>
      <c r="D112" s="204" t="s">
        <v>173</v>
      </c>
      <c r="E112" s="220" t="s">
        <v>21</v>
      </c>
      <c r="F112" s="221" t="s">
        <v>195</v>
      </c>
      <c r="G112" s="219"/>
      <c r="H112" s="222">
        <v>100</v>
      </c>
      <c r="I112" s="223"/>
      <c r="J112" s="219"/>
      <c r="K112" s="219"/>
      <c r="L112" s="224"/>
      <c r="M112" s="225"/>
      <c r="N112" s="226"/>
      <c r="O112" s="226"/>
      <c r="P112" s="226"/>
      <c r="Q112" s="226"/>
      <c r="R112" s="226"/>
      <c r="S112" s="226"/>
      <c r="T112" s="227"/>
      <c r="AT112" s="228" t="s">
        <v>173</v>
      </c>
      <c r="AU112" s="228" t="s">
        <v>82</v>
      </c>
      <c r="AV112" s="12" t="s">
        <v>82</v>
      </c>
      <c r="AW112" s="12" t="s">
        <v>36</v>
      </c>
      <c r="AX112" s="12" t="s">
        <v>72</v>
      </c>
      <c r="AY112" s="228" t="s">
        <v>162</v>
      </c>
    </row>
    <row r="113" spans="2:65" s="13" customFormat="1">
      <c r="B113" s="229"/>
      <c r="C113" s="230"/>
      <c r="D113" s="231" t="s">
        <v>173</v>
      </c>
      <c r="E113" s="232" t="s">
        <v>21</v>
      </c>
      <c r="F113" s="233" t="s">
        <v>177</v>
      </c>
      <c r="G113" s="230"/>
      <c r="H113" s="234">
        <v>100</v>
      </c>
      <c r="I113" s="235"/>
      <c r="J113" s="230"/>
      <c r="K113" s="230"/>
      <c r="L113" s="236"/>
      <c r="M113" s="237"/>
      <c r="N113" s="238"/>
      <c r="O113" s="238"/>
      <c r="P113" s="238"/>
      <c r="Q113" s="238"/>
      <c r="R113" s="238"/>
      <c r="S113" s="238"/>
      <c r="T113" s="239"/>
      <c r="AT113" s="240" t="s">
        <v>173</v>
      </c>
      <c r="AU113" s="240" t="s">
        <v>82</v>
      </c>
      <c r="AV113" s="13" t="s">
        <v>169</v>
      </c>
      <c r="AW113" s="13" t="s">
        <v>36</v>
      </c>
      <c r="AX113" s="13" t="s">
        <v>80</v>
      </c>
      <c r="AY113" s="240" t="s">
        <v>162</v>
      </c>
    </row>
    <row r="114" spans="2:65" s="1" customFormat="1" ht="28.9" customHeight="1">
      <c r="B114" s="40"/>
      <c r="C114" s="192" t="s">
        <v>196</v>
      </c>
      <c r="D114" s="192" t="s">
        <v>164</v>
      </c>
      <c r="E114" s="193" t="s">
        <v>197</v>
      </c>
      <c r="F114" s="194" t="s">
        <v>198</v>
      </c>
      <c r="G114" s="195" t="s">
        <v>199</v>
      </c>
      <c r="H114" s="196">
        <v>20</v>
      </c>
      <c r="I114" s="197"/>
      <c r="J114" s="198">
        <f>ROUND(I114*H114,2)</f>
        <v>0</v>
      </c>
      <c r="K114" s="194" t="s">
        <v>168</v>
      </c>
      <c r="L114" s="60"/>
      <c r="M114" s="199" t="s">
        <v>21</v>
      </c>
      <c r="N114" s="200" t="s">
        <v>43</v>
      </c>
      <c r="O114" s="41"/>
      <c r="P114" s="201">
        <f>O114*H114</f>
        <v>0</v>
      </c>
      <c r="Q114" s="201">
        <v>0</v>
      </c>
      <c r="R114" s="201">
        <f>Q114*H114</f>
        <v>0</v>
      </c>
      <c r="S114" s="201">
        <v>0</v>
      </c>
      <c r="T114" s="202">
        <f>S114*H114</f>
        <v>0</v>
      </c>
      <c r="AR114" s="23" t="s">
        <v>169</v>
      </c>
      <c r="AT114" s="23" t="s">
        <v>164</v>
      </c>
      <c r="AU114" s="23" t="s">
        <v>82</v>
      </c>
      <c r="AY114" s="23" t="s">
        <v>162</v>
      </c>
      <c r="BE114" s="203">
        <f>IF(N114="základní",J114,0)</f>
        <v>0</v>
      </c>
      <c r="BF114" s="203">
        <f>IF(N114="snížená",J114,0)</f>
        <v>0</v>
      </c>
      <c r="BG114" s="203">
        <f>IF(N114="zákl. přenesená",J114,0)</f>
        <v>0</v>
      </c>
      <c r="BH114" s="203">
        <f>IF(N114="sníž. přenesená",J114,0)</f>
        <v>0</v>
      </c>
      <c r="BI114" s="203">
        <f>IF(N114="nulová",J114,0)</f>
        <v>0</v>
      </c>
      <c r="BJ114" s="23" t="s">
        <v>80</v>
      </c>
      <c r="BK114" s="203">
        <f>ROUND(I114*H114,2)</f>
        <v>0</v>
      </c>
      <c r="BL114" s="23" t="s">
        <v>169</v>
      </c>
      <c r="BM114" s="23" t="s">
        <v>1013</v>
      </c>
    </row>
    <row r="115" spans="2:65" s="1" customFormat="1" ht="189">
      <c r="B115" s="40"/>
      <c r="C115" s="62"/>
      <c r="D115" s="204" t="s">
        <v>171</v>
      </c>
      <c r="E115" s="62"/>
      <c r="F115" s="205" t="s">
        <v>201</v>
      </c>
      <c r="G115" s="62"/>
      <c r="H115" s="62"/>
      <c r="I115" s="162"/>
      <c r="J115" s="62"/>
      <c r="K115" s="62"/>
      <c r="L115" s="60"/>
      <c r="M115" s="206"/>
      <c r="N115" s="41"/>
      <c r="O115" s="41"/>
      <c r="P115" s="41"/>
      <c r="Q115" s="41"/>
      <c r="R115" s="41"/>
      <c r="S115" s="41"/>
      <c r="T115" s="77"/>
      <c r="AT115" s="23" t="s">
        <v>171</v>
      </c>
      <c r="AU115" s="23" t="s">
        <v>82</v>
      </c>
    </row>
    <row r="116" spans="2:65" s="11" customFormat="1">
      <c r="B116" s="207"/>
      <c r="C116" s="208"/>
      <c r="D116" s="204" t="s">
        <v>173</v>
      </c>
      <c r="E116" s="209" t="s">
        <v>21</v>
      </c>
      <c r="F116" s="210" t="s">
        <v>1009</v>
      </c>
      <c r="G116" s="208"/>
      <c r="H116" s="211" t="s">
        <v>21</v>
      </c>
      <c r="I116" s="212"/>
      <c r="J116" s="208"/>
      <c r="K116" s="208"/>
      <c r="L116" s="213"/>
      <c r="M116" s="214"/>
      <c r="N116" s="215"/>
      <c r="O116" s="215"/>
      <c r="P116" s="215"/>
      <c r="Q116" s="215"/>
      <c r="R116" s="215"/>
      <c r="S116" s="215"/>
      <c r="T116" s="216"/>
      <c r="AT116" s="217" t="s">
        <v>173</v>
      </c>
      <c r="AU116" s="217" t="s">
        <v>82</v>
      </c>
      <c r="AV116" s="11" t="s">
        <v>80</v>
      </c>
      <c r="AW116" s="11" t="s">
        <v>36</v>
      </c>
      <c r="AX116" s="11" t="s">
        <v>72</v>
      </c>
      <c r="AY116" s="217" t="s">
        <v>162</v>
      </c>
    </row>
    <row r="117" spans="2:65" s="11" customFormat="1">
      <c r="B117" s="207"/>
      <c r="C117" s="208"/>
      <c r="D117" s="204" t="s">
        <v>173</v>
      </c>
      <c r="E117" s="209" t="s">
        <v>21</v>
      </c>
      <c r="F117" s="210" t="s">
        <v>202</v>
      </c>
      <c r="G117" s="208"/>
      <c r="H117" s="211" t="s">
        <v>21</v>
      </c>
      <c r="I117" s="212"/>
      <c r="J117" s="208"/>
      <c r="K117" s="208"/>
      <c r="L117" s="213"/>
      <c r="M117" s="214"/>
      <c r="N117" s="215"/>
      <c r="O117" s="215"/>
      <c r="P117" s="215"/>
      <c r="Q117" s="215"/>
      <c r="R117" s="215"/>
      <c r="S117" s="215"/>
      <c r="T117" s="216"/>
      <c r="AT117" s="217" t="s">
        <v>173</v>
      </c>
      <c r="AU117" s="217" t="s">
        <v>82</v>
      </c>
      <c r="AV117" s="11" t="s">
        <v>80</v>
      </c>
      <c r="AW117" s="11" t="s">
        <v>36</v>
      </c>
      <c r="AX117" s="11" t="s">
        <v>72</v>
      </c>
      <c r="AY117" s="217" t="s">
        <v>162</v>
      </c>
    </row>
    <row r="118" spans="2:65" s="12" customFormat="1">
      <c r="B118" s="218"/>
      <c r="C118" s="219"/>
      <c r="D118" s="204" t="s">
        <v>173</v>
      </c>
      <c r="E118" s="220" t="s">
        <v>21</v>
      </c>
      <c r="F118" s="221" t="s">
        <v>203</v>
      </c>
      <c r="G118" s="219"/>
      <c r="H118" s="222">
        <v>20</v>
      </c>
      <c r="I118" s="223"/>
      <c r="J118" s="219"/>
      <c r="K118" s="219"/>
      <c r="L118" s="224"/>
      <c r="M118" s="225"/>
      <c r="N118" s="226"/>
      <c r="O118" s="226"/>
      <c r="P118" s="226"/>
      <c r="Q118" s="226"/>
      <c r="R118" s="226"/>
      <c r="S118" s="226"/>
      <c r="T118" s="227"/>
      <c r="AT118" s="228" t="s">
        <v>173</v>
      </c>
      <c r="AU118" s="228" t="s">
        <v>82</v>
      </c>
      <c r="AV118" s="12" t="s">
        <v>82</v>
      </c>
      <c r="AW118" s="12" t="s">
        <v>36</v>
      </c>
      <c r="AX118" s="12" t="s">
        <v>72</v>
      </c>
      <c r="AY118" s="228" t="s">
        <v>162</v>
      </c>
    </row>
    <row r="119" spans="2:65" s="13" customFormat="1">
      <c r="B119" s="229"/>
      <c r="C119" s="230"/>
      <c r="D119" s="231" t="s">
        <v>173</v>
      </c>
      <c r="E119" s="232" t="s">
        <v>21</v>
      </c>
      <c r="F119" s="233" t="s">
        <v>177</v>
      </c>
      <c r="G119" s="230"/>
      <c r="H119" s="234">
        <v>20</v>
      </c>
      <c r="I119" s="235"/>
      <c r="J119" s="230"/>
      <c r="K119" s="230"/>
      <c r="L119" s="236"/>
      <c r="M119" s="237"/>
      <c r="N119" s="238"/>
      <c r="O119" s="238"/>
      <c r="P119" s="238"/>
      <c r="Q119" s="238"/>
      <c r="R119" s="238"/>
      <c r="S119" s="238"/>
      <c r="T119" s="239"/>
      <c r="AT119" s="240" t="s">
        <v>173</v>
      </c>
      <c r="AU119" s="240" t="s">
        <v>82</v>
      </c>
      <c r="AV119" s="13" t="s">
        <v>169</v>
      </c>
      <c r="AW119" s="13" t="s">
        <v>36</v>
      </c>
      <c r="AX119" s="13" t="s">
        <v>80</v>
      </c>
      <c r="AY119" s="240" t="s">
        <v>162</v>
      </c>
    </row>
    <row r="120" spans="2:65" s="1" customFormat="1" ht="28.9" customHeight="1">
      <c r="B120" s="40"/>
      <c r="C120" s="192" t="s">
        <v>204</v>
      </c>
      <c r="D120" s="192" t="s">
        <v>164</v>
      </c>
      <c r="E120" s="193" t="s">
        <v>205</v>
      </c>
      <c r="F120" s="194" t="s">
        <v>206</v>
      </c>
      <c r="G120" s="195" t="s">
        <v>167</v>
      </c>
      <c r="H120" s="196">
        <v>124.5</v>
      </c>
      <c r="I120" s="197"/>
      <c r="J120" s="198">
        <f>ROUND(I120*H120,2)</f>
        <v>0</v>
      </c>
      <c r="K120" s="194" t="s">
        <v>168</v>
      </c>
      <c r="L120" s="60"/>
      <c r="M120" s="199" t="s">
        <v>21</v>
      </c>
      <c r="N120" s="200" t="s">
        <v>43</v>
      </c>
      <c r="O120" s="41"/>
      <c r="P120" s="201">
        <f>O120*H120</f>
        <v>0</v>
      </c>
      <c r="Q120" s="201">
        <v>0</v>
      </c>
      <c r="R120" s="201">
        <f>Q120*H120</f>
        <v>0</v>
      </c>
      <c r="S120" s="201">
        <v>0</v>
      </c>
      <c r="T120" s="202">
        <f>S120*H120</f>
        <v>0</v>
      </c>
      <c r="AR120" s="23" t="s">
        <v>169</v>
      </c>
      <c r="AT120" s="23" t="s">
        <v>164</v>
      </c>
      <c r="AU120" s="23" t="s">
        <v>82</v>
      </c>
      <c r="AY120" s="23" t="s">
        <v>162</v>
      </c>
      <c r="BE120" s="203">
        <f>IF(N120="základní",J120,0)</f>
        <v>0</v>
      </c>
      <c r="BF120" s="203">
        <f>IF(N120="snížená",J120,0)</f>
        <v>0</v>
      </c>
      <c r="BG120" s="203">
        <f>IF(N120="zákl. přenesená",J120,0)</f>
        <v>0</v>
      </c>
      <c r="BH120" s="203">
        <f>IF(N120="sníž. přenesená",J120,0)</f>
        <v>0</v>
      </c>
      <c r="BI120" s="203">
        <f>IF(N120="nulová",J120,0)</f>
        <v>0</v>
      </c>
      <c r="BJ120" s="23" t="s">
        <v>80</v>
      </c>
      <c r="BK120" s="203">
        <f>ROUND(I120*H120,2)</f>
        <v>0</v>
      </c>
      <c r="BL120" s="23" t="s">
        <v>169</v>
      </c>
      <c r="BM120" s="23" t="s">
        <v>1014</v>
      </c>
    </row>
    <row r="121" spans="2:65" s="1" customFormat="1" ht="108">
      <c r="B121" s="40"/>
      <c r="C121" s="62"/>
      <c r="D121" s="204" t="s">
        <v>171</v>
      </c>
      <c r="E121" s="62"/>
      <c r="F121" s="205" t="s">
        <v>208</v>
      </c>
      <c r="G121" s="62"/>
      <c r="H121" s="62"/>
      <c r="I121" s="162"/>
      <c r="J121" s="62"/>
      <c r="K121" s="62"/>
      <c r="L121" s="60"/>
      <c r="M121" s="206"/>
      <c r="N121" s="41"/>
      <c r="O121" s="41"/>
      <c r="P121" s="41"/>
      <c r="Q121" s="41"/>
      <c r="R121" s="41"/>
      <c r="S121" s="41"/>
      <c r="T121" s="77"/>
      <c r="AT121" s="23" t="s">
        <v>171</v>
      </c>
      <c r="AU121" s="23" t="s">
        <v>82</v>
      </c>
    </row>
    <row r="122" spans="2:65" s="11" customFormat="1">
      <c r="B122" s="207"/>
      <c r="C122" s="208"/>
      <c r="D122" s="204" t="s">
        <v>173</v>
      </c>
      <c r="E122" s="209" t="s">
        <v>21</v>
      </c>
      <c r="F122" s="210" t="s">
        <v>1009</v>
      </c>
      <c r="G122" s="208"/>
      <c r="H122" s="211" t="s">
        <v>21</v>
      </c>
      <c r="I122" s="212"/>
      <c r="J122" s="208"/>
      <c r="K122" s="208"/>
      <c r="L122" s="213"/>
      <c r="M122" s="214"/>
      <c r="N122" s="215"/>
      <c r="O122" s="215"/>
      <c r="P122" s="215"/>
      <c r="Q122" s="215"/>
      <c r="R122" s="215"/>
      <c r="S122" s="215"/>
      <c r="T122" s="216"/>
      <c r="AT122" s="217" t="s">
        <v>173</v>
      </c>
      <c r="AU122" s="217" t="s">
        <v>82</v>
      </c>
      <c r="AV122" s="11" t="s">
        <v>80</v>
      </c>
      <c r="AW122" s="11" t="s">
        <v>36</v>
      </c>
      <c r="AX122" s="11" t="s">
        <v>72</v>
      </c>
      <c r="AY122" s="217" t="s">
        <v>162</v>
      </c>
    </row>
    <row r="123" spans="2:65" s="11" customFormat="1">
      <c r="B123" s="207"/>
      <c r="C123" s="208"/>
      <c r="D123" s="204" t="s">
        <v>173</v>
      </c>
      <c r="E123" s="209" t="s">
        <v>21</v>
      </c>
      <c r="F123" s="210" t="s">
        <v>209</v>
      </c>
      <c r="G123" s="208"/>
      <c r="H123" s="211" t="s">
        <v>21</v>
      </c>
      <c r="I123" s="212"/>
      <c r="J123" s="208"/>
      <c r="K123" s="208"/>
      <c r="L123" s="213"/>
      <c r="M123" s="214"/>
      <c r="N123" s="215"/>
      <c r="O123" s="215"/>
      <c r="P123" s="215"/>
      <c r="Q123" s="215"/>
      <c r="R123" s="215"/>
      <c r="S123" s="215"/>
      <c r="T123" s="216"/>
      <c r="AT123" s="217" t="s">
        <v>173</v>
      </c>
      <c r="AU123" s="217" t="s">
        <v>82</v>
      </c>
      <c r="AV123" s="11" t="s">
        <v>80</v>
      </c>
      <c r="AW123" s="11" t="s">
        <v>36</v>
      </c>
      <c r="AX123" s="11" t="s">
        <v>72</v>
      </c>
      <c r="AY123" s="217" t="s">
        <v>162</v>
      </c>
    </row>
    <row r="124" spans="2:65" s="11" customFormat="1">
      <c r="B124" s="207"/>
      <c r="C124" s="208"/>
      <c r="D124" s="204" t="s">
        <v>173</v>
      </c>
      <c r="E124" s="209" t="s">
        <v>21</v>
      </c>
      <c r="F124" s="210" t="s">
        <v>210</v>
      </c>
      <c r="G124" s="208"/>
      <c r="H124" s="211" t="s">
        <v>21</v>
      </c>
      <c r="I124" s="212"/>
      <c r="J124" s="208"/>
      <c r="K124" s="208"/>
      <c r="L124" s="213"/>
      <c r="M124" s="214"/>
      <c r="N124" s="215"/>
      <c r="O124" s="215"/>
      <c r="P124" s="215"/>
      <c r="Q124" s="215"/>
      <c r="R124" s="215"/>
      <c r="S124" s="215"/>
      <c r="T124" s="216"/>
      <c r="AT124" s="217" t="s">
        <v>173</v>
      </c>
      <c r="AU124" s="217" t="s">
        <v>82</v>
      </c>
      <c r="AV124" s="11" t="s">
        <v>80</v>
      </c>
      <c r="AW124" s="11" t="s">
        <v>36</v>
      </c>
      <c r="AX124" s="11" t="s">
        <v>72</v>
      </c>
      <c r="AY124" s="217" t="s">
        <v>162</v>
      </c>
    </row>
    <row r="125" spans="2:65" s="12" customFormat="1">
      <c r="B125" s="218"/>
      <c r="C125" s="219"/>
      <c r="D125" s="204" t="s">
        <v>173</v>
      </c>
      <c r="E125" s="220" t="s">
        <v>21</v>
      </c>
      <c r="F125" s="221" t="s">
        <v>1015</v>
      </c>
      <c r="G125" s="219"/>
      <c r="H125" s="222">
        <v>60</v>
      </c>
      <c r="I125" s="223"/>
      <c r="J125" s="219"/>
      <c r="K125" s="219"/>
      <c r="L125" s="224"/>
      <c r="M125" s="225"/>
      <c r="N125" s="226"/>
      <c r="O125" s="226"/>
      <c r="P125" s="226"/>
      <c r="Q125" s="226"/>
      <c r="R125" s="226"/>
      <c r="S125" s="226"/>
      <c r="T125" s="227"/>
      <c r="AT125" s="228" t="s">
        <v>173</v>
      </c>
      <c r="AU125" s="228" t="s">
        <v>82</v>
      </c>
      <c r="AV125" s="12" t="s">
        <v>82</v>
      </c>
      <c r="AW125" s="12" t="s">
        <v>36</v>
      </c>
      <c r="AX125" s="12" t="s">
        <v>72</v>
      </c>
      <c r="AY125" s="228" t="s">
        <v>162</v>
      </c>
    </row>
    <row r="126" spans="2:65" s="11" customFormat="1">
      <c r="B126" s="207"/>
      <c r="C126" s="208"/>
      <c r="D126" s="204" t="s">
        <v>173</v>
      </c>
      <c r="E126" s="209" t="s">
        <v>21</v>
      </c>
      <c r="F126" s="210" t="s">
        <v>212</v>
      </c>
      <c r="G126" s="208"/>
      <c r="H126" s="211" t="s">
        <v>21</v>
      </c>
      <c r="I126" s="212"/>
      <c r="J126" s="208"/>
      <c r="K126" s="208"/>
      <c r="L126" s="213"/>
      <c r="M126" s="214"/>
      <c r="N126" s="215"/>
      <c r="O126" s="215"/>
      <c r="P126" s="215"/>
      <c r="Q126" s="215"/>
      <c r="R126" s="215"/>
      <c r="S126" s="215"/>
      <c r="T126" s="216"/>
      <c r="AT126" s="217" t="s">
        <v>173</v>
      </c>
      <c r="AU126" s="217" t="s">
        <v>82</v>
      </c>
      <c r="AV126" s="11" t="s">
        <v>80</v>
      </c>
      <c r="AW126" s="11" t="s">
        <v>36</v>
      </c>
      <c r="AX126" s="11" t="s">
        <v>72</v>
      </c>
      <c r="AY126" s="217" t="s">
        <v>162</v>
      </c>
    </row>
    <row r="127" spans="2:65" s="12" customFormat="1">
      <c r="B127" s="218"/>
      <c r="C127" s="219"/>
      <c r="D127" s="204" t="s">
        <v>173</v>
      </c>
      <c r="E127" s="220" t="s">
        <v>21</v>
      </c>
      <c r="F127" s="221" t="s">
        <v>1016</v>
      </c>
      <c r="G127" s="219"/>
      <c r="H127" s="222">
        <v>64.5</v>
      </c>
      <c r="I127" s="223"/>
      <c r="J127" s="219"/>
      <c r="K127" s="219"/>
      <c r="L127" s="224"/>
      <c r="M127" s="225"/>
      <c r="N127" s="226"/>
      <c r="O127" s="226"/>
      <c r="P127" s="226"/>
      <c r="Q127" s="226"/>
      <c r="R127" s="226"/>
      <c r="S127" s="226"/>
      <c r="T127" s="227"/>
      <c r="AT127" s="228" t="s">
        <v>173</v>
      </c>
      <c r="AU127" s="228" t="s">
        <v>82</v>
      </c>
      <c r="AV127" s="12" t="s">
        <v>82</v>
      </c>
      <c r="AW127" s="12" t="s">
        <v>36</v>
      </c>
      <c r="AX127" s="12" t="s">
        <v>72</v>
      </c>
      <c r="AY127" s="228" t="s">
        <v>162</v>
      </c>
    </row>
    <row r="128" spans="2:65" s="13" customFormat="1">
      <c r="B128" s="229"/>
      <c r="C128" s="230"/>
      <c r="D128" s="231" t="s">
        <v>173</v>
      </c>
      <c r="E128" s="232" t="s">
        <v>21</v>
      </c>
      <c r="F128" s="233" t="s">
        <v>177</v>
      </c>
      <c r="G128" s="230"/>
      <c r="H128" s="234">
        <v>124.5</v>
      </c>
      <c r="I128" s="235"/>
      <c r="J128" s="230"/>
      <c r="K128" s="230"/>
      <c r="L128" s="236"/>
      <c r="M128" s="237"/>
      <c r="N128" s="238"/>
      <c r="O128" s="238"/>
      <c r="P128" s="238"/>
      <c r="Q128" s="238"/>
      <c r="R128" s="238"/>
      <c r="S128" s="238"/>
      <c r="T128" s="239"/>
      <c r="AT128" s="240" t="s">
        <v>173</v>
      </c>
      <c r="AU128" s="240" t="s">
        <v>82</v>
      </c>
      <c r="AV128" s="13" t="s">
        <v>169</v>
      </c>
      <c r="AW128" s="13" t="s">
        <v>36</v>
      </c>
      <c r="AX128" s="13" t="s">
        <v>80</v>
      </c>
      <c r="AY128" s="240" t="s">
        <v>162</v>
      </c>
    </row>
    <row r="129" spans="2:65" s="1" customFormat="1" ht="28.9" customHeight="1">
      <c r="B129" s="40"/>
      <c r="C129" s="192" t="s">
        <v>214</v>
      </c>
      <c r="D129" s="192" t="s">
        <v>164</v>
      </c>
      <c r="E129" s="193" t="s">
        <v>215</v>
      </c>
      <c r="F129" s="194" t="s">
        <v>216</v>
      </c>
      <c r="G129" s="195" t="s">
        <v>167</v>
      </c>
      <c r="H129" s="196">
        <v>181</v>
      </c>
      <c r="I129" s="197"/>
      <c r="J129" s="198">
        <f>ROUND(I129*H129,2)</f>
        <v>0</v>
      </c>
      <c r="K129" s="194" t="s">
        <v>168</v>
      </c>
      <c r="L129" s="60"/>
      <c r="M129" s="199" t="s">
        <v>21</v>
      </c>
      <c r="N129" s="200" t="s">
        <v>43</v>
      </c>
      <c r="O129" s="41"/>
      <c r="P129" s="201">
        <f>O129*H129</f>
        <v>0</v>
      </c>
      <c r="Q129" s="201">
        <v>0</v>
      </c>
      <c r="R129" s="201">
        <f>Q129*H129</f>
        <v>0</v>
      </c>
      <c r="S129" s="201">
        <v>0</v>
      </c>
      <c r="T129" s="202">
        <f>S129*H129</f>
        <v>0</v>
      </c>
      <c r="AR129" s="23" t="s">
        <v>169</v>
      </c>
      <c r="AT129" s="23" t="s">
        <v>164</v>
      </c>
      <c r="AU129" s="23" t="s">
        <v>82</v>
      </c>
      <c r="AY129" s="23" t="s">
        <v>162</v>
      </c>
      <c r="BE129" s="203">
        <f>IF(N129="základní",J129,0)</f>
        <v>0</v>
      </c>
      <c r="BF129" s="203">
        <f>IF(N129="snížená",J129,0)</f>
        <v>0</v>
      </c>
      <c r="BG129" s="203">
        <f>IF(N129="zákl. přenesená",J129,0)</f>
        <v>0</v>
      </c>
      <c r="BH129" s="203">
        <f>IF(N129="sníž. přenesená",J129,0)</f>
        <v>0</v>
      </c>
      <c r="BI129" s="203">
        <f>IF(N129="nulová",J129,0)</f>
        <v>0</v>
      </c>
      <c r="BJ129" s="23" t="s">
        <v>80</v>
      </c>
      <c r="BK129" s="203">
        <f>ROUND(I129*H129,2)</f>
        <v>0</v>
      </c>
      <c r="BL129" s="23" t="s">
        <v>169</v>
      </c>
      <c r="BM129" s="23" t="s">
        <v>1017</v>
      </c>
    </row>
    <row r="130" spans="2:65" s="1" customFormat="1" ht="378">
      <c r="B130" s="40"/>
      <c r="C130" s="62"/>
      <c r="D130" s="204" t="s">
        <v>171</v>
      </c>
      <c r="E130" s="62"/>
      <c r="F130" s="205" t="s">
        <v>218</v>
      </c>
      <c r="G130" s="62"/>
      <c r="H130" s="62"/>
      <c r="I130" s="162"/>
      <c r="J130" s="62"/>
      <c r="K130" s="62"/>
      <c r="L130" s="60"/>
      <c r="M130" s="206"/>
      <c r="N130" s="41"/>
      <c r="O130" s="41"/>
      <c r="P130" s="41"/>
      <c r="Q130" s="41"/>
      <c r="R130" s="41"/>
      <c r="S130" s="41"/>
      <c r="T130" s="77"/>
      <c r="AT130" s="23" t="s">
        <v>171</v>
      </c>
      <c r="AU130" s="23" t="s">
        <v>82</v>
      </c>
    </row>
    <row r="131" spans="2:65" s="11" customFormat="1">
      <c r="B131" s="207"/>
      <c r="C131" s="208"/>
      <c r="D131" s="204" t="s">
        <v>173</v>
      </c>
      <c r="E131" s="209" t="s">
        <v>21</v>
      </c>
      <c r="F131" s="210" t="s">
        <v>1009</v>
      </c>
      <c r="G131" s="208"/>
      <c r="H131" s="211" t="s">
        <v>21</v>
      </c>
      <c r="I131" s="212"/>
      <c r="J131" s="208"/>
      <c r="K131" s="208"/>
      <c r="L131" s="213"/>
      <c r="M131" s="214"/>
      <c r="N131" s="215"/>
      <c r="O131" s="215"/>
      <c r="P131" s="215"/>
      <c r="Q131" s="215"/>
      <c r="R131" s="215"/>
      <c r="S131" s="215"/>
      <c r="T131" s="216"/>
      <c r="AT131" s="217" t="s">
        <v>173</v>
      </c>
      <c r="AU131" s="217" t="s">
        <v>82</v>
      </c>
      <c r="AV131" s="11" t="s">
        <v>80</v>
      </c>
      <c r="AW131" s="11" t="s">
        <v>36</v>
      </c>
      <c r="AX131" s="11" t="s">
        <v>72</v>
      </c>
      <c r="AY131" s="217" t="s">
        <v>162</v>
      </c>
    </row>
    <row r="132" spans="2:65" s="11" customFormat="1">
      <c r="B132" s="207"/>
      <c r="C132" s="208"/>
      <c r="D132" s="204" t="s">
        <v>173</v>
      </c>
      <c r="E132" s="209" t="s">
        <v>21</v>
      </c>
      <c r="F132" s="210" t="s">
        <v>219</v>
      </c>
      <c r="G132" s="208"/>
      <c r="H132" s="211" t="s">
        <v>21</v>
      </c>
      <c r="I132" s="212"/>
      <c r="J132" s="208"/>
      <c r="K132" s="208"/>
      <c r="L132" s="213"/>
      <c r="M132" s="214"/>
      <c r="N132" s="215"/>
      <c r="O132" s="215"/>
      <c r="P132" s="215"/>
      <c r="Q132" s="215"/>
      <c r="R132" s="215"/>
      <c r="S132" s="215"/>
      <c r="T132" s="216"/>
      <c r="AT132" s="217" t="s">
        <v>173</v>
      </c>
      <c r="AU132" s="217" t="s">
        <v>82</v>
      </c>
      <c r="AV132" s="11" t="s">
        <v>80</v>
      </c>
      <c r="AW132" s="11" t="s">
        <v>36</v>
      </c>
      <c r="AX132" s="11" t="s">
        <v>72</v>
      </c>
      <c r="AY132" s="217" t="s">
        <v>162</v>
      </c>
    </row>
    <row r="133" spans="2:65" s="12" customFormat="1">
      <c r="B133" s="218"/>
      <c r="C133" s="219"/>
      <c r="D133" s="204" t="s">
        <v>173</v>
      </c>
      <c r="E133" s="220" t="s">
        <v>21</v>
      </c>
      <c r="F133" s="221" t="s">
        <v>1018</v>
      </c>
      <c r="G133" s="219"/>
      <c r="H133" s="222">
        <v>136</v>
      </c>
      <c r="I133" s="223"/>
      <c r="J133" s="219"/>
      <c r="K133" s="219"/>
      <c r="L133" s="224"/>
      <c r="M133" s="225"/>
      <c r="N133" s="226"/>
      <c r="O133" s="226"/>
      <c r="P133" s="226"/>
      <c r="Q133" s="226"/>
      <c r="R133" s="226"/>
      <c r="S133" s="226"/>
      <c r="T133" s="227"/>
      <c r="AT133" s="228" t="s">
        <v>173</v>
      </c>
      <c r="AU133" s="228" t="s">
        <v>82</v>
      </c>
      <c r="AV133" s="12" t="s">
        <v>82</v>
      </c>
      <c r="AW133" s="12" t="s">
        <v>36</v>
      </c>
      <c r="AX133" s="12" t="s">
        <v>72</v>
      </c>
      <c r="AY133" s="228" t="s">
        <v>162</v>
      </c>
    </row>
    <row r="134" spans="2:65" s="11" customFormat="1">
      <c r="B134" s="207"/>
      <c r="C134" s="208"/>
      <c r="D134" s="204" t="s">
        <v>173</v>
      </c>
      <c r="E134" s="209" t="s">
        <v>21</v>
      </c>
      <c r="F134" s="210" t="s">
        <v>221</v>
      </c>
      <c r="G134" s="208"/>
      <c r="H134" s="211" t="s">
        <v>21</v>
      </c>
      <c r="I134" s="212"/>
      <c r="J134" s="208"/>
      <c r="K134" s="208"/>
      <c r="L134" s="213"/>
      <c r="M134" s="214"/>
      <c r="N134" s="215"/>
      <c r="O134" s="215"/>
      <c r="P134" s="215"/>
      <c r="Q134" s="215"/>
      <c r="R134" s="215"/>
      <c r="S134" s="215"/>
      <c r="T134" s="216"/>
      <c r="AT134" s="217" t="s">
        <v>173</v>
      </c>
      <c r="AU134" s="217" t="s">
        <v>82</v>
      </c>
      <c r="AV134" s="11" t="s">
        <v>80</v>
      </c>
      <c r="AW134" s="11" t="s">
        <v>36</v>
      </c>
      <c r="AX134" s="11" t="s">
        <v>72</v>
      </c>
      <c r="AY134" s="217" t="s">
        <v>162</v>
      </c>
    </row>
    <row r="135" spans="2:65" s="12" customFormat="1">
      <c r="B135" s="218"/>
      <c r="C135" s="219"/>
      <c r="D135" s="204" t="s">
        <v>173</v>
      </c>
      <c r="E135" s="220" t="s">
        <v>21</v>
      </c>
      <c r="F135" s="221" t="s">
        <v>466</v>
      </c>
      <c r="G135" s="219"/>
      <c r="H135" s="222">
        <v>45</v>
      </c>
      <c r="I135" s="223"/>
      <c r="J135" s="219"/>
      <c r="K135" s="219"/>
      <c r="L135" s="224"/>
      <c r="M135" s="225"/>
      <c r="N135" s="226"/>
      <c r="O135" s="226"/>
      <c r="P135" s="226"/>
      <c r="Q135" s="226"/>
      <c r="R135" s="226"/>
      <c r="S135" s="226"/>
      <c r="T135" s="227"/>
      <c r="AT135" s="228" t="s">
        <v>173</v>
      </c>
      <c r="AU135" s="228" t="s">
        <v>82</v>
      </c>
      <c r="AV135" s="12" t="s">
        <v>82</v>
      </c>
      <c r="AW135" s="12" t="s">
        <v>36</v>
      </c>
      <c r="AX135" s="12" t="s">
        <v>72</v>
      </c>
      <c r="AY135" s="228" t="s">
        <v>162</v>
      </c>
    </row>
    <row r="136" spans="2:65" s="13" customFormat="1">
      <c r="B136" s="229"/>
      <c r="C136" s="230"/>
      <c r="D136" s="231" t="s">
        <v>173</v>
      </c>
      <c r="E136" s="232" t="s">
        <v>21</v>
      </c>
      <c r="F136" s="233" t="s">
        <v>177</v>
      </c>
      <c r="G136" s="230"/>
      <c r="H136" s="234">
        <v>181</v>
      </c>
      <c r="I136" s="235"/>
      <c r="J136" s="230"/>
      <c r="K136" s="230"/>
      <c r="L136" s="236"/>
      <c r="M136" s="237"/>
      <c r="N136" s="238"/>
      <c r="O136" s="238"/>
      <c r="P136" s="238"/>
      <c r="Q136" s="238"/>
      <c r="R136" s="238"/>
      <c r="S136" s="238"/>
      <c r="T136" s="239"/>
      <c r="AT136" s="240" t="s">
        <v>173</v>
      </c>
      <c r="AU136" s="240" t="s">
        <v>82</v>
      </c>
      <c r="AV136" s="13" t="s">
        <v>169</v>
      </c>
      <c r="AW136" s="13" t="s">
        <v>36</v>
      </c>
      <c r="AX136" s="13" t="s">
        <v>80</v>
      </c>
      <c r="AY136" s="240" t="s">
        <v>162</v>
      </c>
    </row>
    <row r="137" spans="2:65" s="1" customFormat="1" ht="40.15" customHeight="1">
      <c r="B137" s="40"/>
      <c r="C137" s="192" t="s">
        <v>223</v>
      </c>
      <c r="D137" s="192" t="s">
        <v>164</v>
      </c>
      <c r="E137" s="193" t="s">
        <v>224</v>
      </c>
      <c r="F137" s="194" t="s">
        <v>225</v>
      </c>
      <c r="G137" s="195" t="s">
        <v>167</v>
      </c>
      <c r="H137" s="196">
        <v>36.200000000000003</v>
      </c>
      <c r="I137" s="197"/>
      <c r="J137" s="198">
        <f>ROUND(I137*H137,2)</f>
        <v>0</v>
      </c>
      <c r="K137" s="194" t="s">
        <v>168</v>
      </c>
      <c r="L137" s="60"/>
      <c r="M137" s="199" t="s">
        <v>21</v>
      </c>
      <c r="N137" s="200" t="s">
        <v>43</v>
      </c>
      <c r="O137" s="41"/>
      <c r="P137" s="201">
        <f>O137*H137</f>
        <v>0</v>
      </c>
      <c r="Q137" s="201">
        <v>0</v>
      </c>
      <c r="R137" s="201">
        <f>Q137*H137</f>
        <v>0</v>
      </c>
      <c r="S137" s="201">
        <v>0</v>
      </c>
      <c r="T137" s="202">
        <f>S137*H137</f>
        <v>0</v>
      </c>
      <c r="AR137" s="23" t="s">
        <v>169</v>
      </c>
      <c r="AT137" s="23" t="s">
        <v>164</v>
      </c>
      <c r="AU137" s="23" t="s">
        <v>82</v>
      </c>
      <c r="AY137" s="23" t="s">
        <v>162</v>
      </c>
      <c r="BE137" s="203">
        <f>IF(N137="základní",J137,0)</f>
        <v>0</v>
      </c>
      <c r="BF137" s="203">
        <f>IF(N137="snížená",J137,0)</f>
        <v>0</v>
      </c>
      <c r="BG137" s="203">
        <f>IF(N137="zákl. přenesená",J137,0)</f>
        <v>0</v>
      </c>
      <c r="BH137" s="203">
        <f>IF(N137="sníž. přenesená",J137,0)</f>
        <v>0</v>
      </c>
      <c r="BI137" s="203">
        <f>IF(N137="nulová",J137,0)</f>
        <v>0</v>
      </c>
      <c r="BJ137" s="23" t="s">
        <v>80</v>
      </c>
      <c r="BK137" s="203">
        <f>ROUND(I137*H137,2)</f>
        <v>0</v>
      </c>
      <c r="BL137" s="23" t="s">
        <v>169</v>
      </c>
      <c r="BM137" s="23" t="s">
        <v>1019</v>
      </c>
    </row>
    <row r="138" spans="2:65" s="1" customFormat="1" ht="378">
      <c r="B138" s="40"/>
      <c r="C138" s="62"/>
      <c r="D138" s="204" t="s">
        <v>171</v>
      </c>
      <c r="E138" s="62"/>
      <c r="F138" s="205" t="s">
        <v>218</v>
      </c>
      <c r="G138" s="62"/>
      <c r="H138" s="62"/>
      <c r="I138" s="162"/>
      <c r="J138" s="62"/>
      <c r="K138" s="62"/>
      <c r="L138" s="60"/>
      <c r="M138" s="206"/>
      <c r="N138" s="41"/>
      <c r="O138" s="41"/>
      <c r="P138" s="41"/>
      <c r="Q138" s="41"/>
      <c r="R138" s="41"/>
      <c r="S138" s="41"/>
      <c r="T138" s="77"/>
      <c r="AT138" s="23" t="s">
        <v>171</v>
      </c>
      <c r="AU138" s="23" t="s">
        <v>82</v>
      </c>
    </row>
    <row r="139" spans="2:65" s="11" customFormat="1">
      <c r="B139" s="207"/>
      <c r="C139" s="208"/>
      <c r="D139" s="204" t="s">
        <v>173</v>
      </c>
      <c r="E139" s="209" t="s">
        <v>21</v>
      </c>
      <c r="F139" s="210" t="s">
        <v>227</v>
      </c>
      <c r="G139" s="208"/>
      <c r="H139" s="211" t="s">
        <v>21</v>
      </c>
      <c r="I139" s="212"/>
      <c r="J139" s="208"/>
      <c r="K139" s="208"/>
      <c r="L139" s="213"/>
      <c r="M139" s="214"/>
      <c r="N139" s="215"/>
      <c r="O139" s="215"/>
      <c r="P139" s="215"/>
      <c r="Q139" s="215"/>
      <c r="R139" s="215"/>
      <c r="S139" s="215"/>
      <c r="T139" s="216"/>
      <c r="AT139" s="217" t="s">
        <v>173</v>
      </c>
      <c r="AU139" s="217" t="s">
        <v>82</v>
      </c>
      <c r="AV139" s="11" t="s">
        <v>80</v>
      </c>
      <c r="AW139" s="11" t="s">
        <v>36</v>
      </c>
      <c r="AX139" s="11" t="s">
        <v>72</v>
      </c>
      <c r="AY139" s="217" t="s">
        <v>162</v>
      </c>
    </row>
    <row r="140" spans="2:65" s="11" customFormat="1">
      <c r="B140" s="207"/>
      <c r="C140" s="208"/>
      <c r="D140" s="204" t="s">
        <v>173</v>
      </c>
      <c r="E140" s="209" t="s">
        <v>21</v>
      </c>
      <c r="F140" s="210" t="s">
        <v>228</v>
      </c>
      <c r="G140" s="208"/>
      <c r="H140" s="211" t="s">
        <v>21</v>
      </c>
      <c r="I140" s="212"/>
      <c r="J140" s="208"/>
      <c r="K140" s="208"/>
      <c r="L140" s="213"/>
      <c r="M140" s="214"/>
      <c r="N140" s="215"/>
      <c r="O140" s="215"/>
      <c r="P140" s="215"/>
      <c r="Q140" s="215"/>
      <c r="R140" s="215"/>
      <c r="S140" s="215"/>
      <c r="T140" s="216"/>
      <c r="AT140" s="217" t="s">
        <v>173</v>
      </c>
      <c r="AU140" s="217" t="s">
        <v>82</v>
      </c>
      <c r="AV140" s="11" t="s">
        <v>80</v>
      </c>
      <c r="AW140" s="11" t="s">
        <v>36</v>
      </c>
      <c r="AX140" s="11" t="s">
        <v>72</v>
      </c>
      <c r="AY140" s="217" t="s">
        <v>162</v>
      </c>
    </row>
    <row r="141" spans="2:65" s="12" customFormat="1">
      <c r="B141" s="218"/>
      <c r="C141" s="219"/>
      <c r="D141" s="204" t="s">
        <v>173</v>
      </c>
      <c r="E141" s="220" t="s">
        <v>21</v>
      </c>
      <c r="F141" s="221" t="s">
        <v>1020</v>
      </c>
      <c r="G141" s="219"/>
      <c r="H141" s="222">
        <v>36.200000000000003</v>
      </c>
      <c r="I141" s="223"/>
      <c r="J141" s="219"/>
      <c r="K141" s="219"/>
      <c r="L141" s="224"/>
      <c r="M141" s="225"/>
      <c r="N141" s="226"/>
      <c r="O141" s="226"/>
      <c r="P141" s="226"/>
      <c r="Q141" s="226"/>
      <c r="R141" s="226"/>
      <c r="S141" s="226"/>
      <c r="T141" s="227"/>
      <c r="AT141" s="228" t="s">
        <v>173</v>
      </c>
      <c r="AU141" s="228" t="s">
        <v>82</v>
      </c>
      <c r="AV141" s="12" t="s">
        <v>82</v>
      </c>
      <c r="AW141" s="12" t="s">
        <v>36</v>
      </c>
      <c r="AX141" s="12" t="s">
        <v>72</v>
      </c>
      <c r="AY141" s="228" t="s">
        <v>162</v>
      </c>
    </row>
    <row r="142" spans="2:65" s="13" customFormat="1">
      <c r="B142" s="229"/>
      <c r="C142" s="230"/>
      <c r="D142" s="231" t="s">
        <v>173</v>
      </c>
      <c r="E142" s="232" t="s">
        <v>21</v>
      </c>
      <c r="F142" s="233" t="s">
        <v>177</v>
      </c>
      <c r="G142" s="230"/>
      <c r="H142" s="234">
        <v>36.200000000000003</v>
      </c>
      <c r="I142" s="235"/>
      <c r="J142" s="230"/>
      <c r="K142" s="230"/>
      <c r="L142" s="236"/>
      <c r="M142" s="237"/>
      <c r="N142" s="238"/>
      <c r="O142" s="238"/>
      <c r="P142" s="238"/>
      <c r="Q142" s="238"/>
      <c r="R142" s="238"/>
      <c r="S142" s="238"/>
      <c r="T142" s="239"/>
      <c r="AT142" s="240" t="s">
        <v>173</v>
      </c>
      <c r="AU142" s="240" t="s">
        <v>82</v>
      </c>
      <c r="AV142" s="13" t="s">
        <v>169</v>
      </c>
      <c r="AW142" s="13" t="s">
        <v>36</v>
      </c>
      <c r="AX142" s="13" t="s">
        <v>80</v>
      </c>
      <c r="AY142" s="240" t="s">
        <v>162</v>
      </c>
    </row>
    <row r="143" spans="2:65" s="1" customFormat="1" ht="28.9" customHeight="1">
      <c r="B143" s="40"/>
      <c r="C143" s="192" t="s">
        <v>230</v>
      </c>
      <c r="D143" s="192" t="s">
        <v>164</v>
      </c>
      <c r="E143" s="193" t="s">
        <v>231</v>
      </c>
      <c r="F143" s="194" t="s">
        <v>232</v>
      </c>
      <c r="G143" s="195" t="s">
        <v>167</v>
      </c>
      <c r="H143" s="196">
        <v>118</v>
      </c>
      <c r="I143" s="197"/>
      <c r="J143" s="198">
        <f>ROUND(I143*H143,2)</f>
        <v>0</v>
      </c>
      <c r="K143" s="194" t="s">
        <v>168</v>
      </c>
      <c r="L143" s="60"/>
      <c r="M143" s="199" t="s">
        <v>21</v>
      </c>
      <c r="N143" s="200" t="s">
        <v>43</v>
      </c>
      <c r="O143" s="41"/>
      <c r="P143" s="201">
        <f>O143*H143</f>
        <v>0</v>
      </c>
      <c r="Q143" s="201">
        <v>0</v>
      </c>
      <c r="R143" s="201">
        <f>Q143*H143</f>
        <v>0</v>
      </c>
      <c r="S143" s="201">
        <v>0</v>
      </c>
      <c r="T143" s="202">
        <f>S143*H143</f>
        <v>0</v>
      </c>
      <c r="AR143" s="23" t="s">
        <v>169</v>
      </c>
      <c r="AT143" s="23" t="s">
        <v>164</v>
      </c>
      <c r="AU143" s="23" t="s">
        <v>82</v>
      </c>
      <c r="AY143" s="23" t="s">
        <v>162</v>
      </c>
      <c r="BE143" s="203">
        <f>IF(N143="základní",J143,0)</f>
        <v>0</v>
      </c>
      <c r="BF143" s="203">
        <f>IF(N143="snížená",J143,0)</f>
        <v>0</v>
      </c>
      <c r="BG143" s="203">
        <f>IF(N143="zákl. přenesená",J143,0)</f>
        <v>0</v>
      </c>
      <c r="BH143" s="203">
        <f>IF(N143="sníž. přenesená",J143,0)</f>
        <v>0</v>
      </c>
      <c r="BI143" s="203">
        <f>IF(N143="nulová",J143,0)</f>
        <v>0</v>
      </c>
      <c r="BJ143" s="23" t="s">
        <v>80</v>
      </c>
      <c r="BK143" s="203">
        <f>ROUND(I143*H143,2)</f>
        <v>0</v>
      </c>
      <c r="BL143" s="23" t="s">
        <v>169</v>
      </c>
      <c r="BM143" s="23" t="s">
        <v>1021</v>
      </c>
    </row>
    <row r="144" spans="2:65" s="1" customFormat="1" ht="229.5">
      <c r="B144" s="40"/>
      <c r="C144" s="62"/>
      <c r="D144" s="204" t="s">
        <v>171</v>
      </c>
      <c r="E144" s="62"/>
      <c r="F144" s="205" t="s">
        <v>234</v>
      </c>
      <c r="G144" s="62"/>
      <c r="H144" s="62"/>
      <c r="I144" s="162"/>
      <c r="J144" s="62"/>
      <c r="K144" s="62"/>
      <c r="L144" s="60"/>
      <c r="M144" s="206"/>
      <c r="N144" s="41"/>
      <c r="O144" s="41"/>
      <c r="P144" s="41"/>
      <c r="Q144" s="41"/>
      <c r="R144" s="41"/>
      <c r="S144" s="41"/>
      <c r="T144" s="77"/>
      <c r="AT144" s="23" t="s">
        <v>171</v>
      </c>
      <c r="AU144" s="23" t="s">
        <v>82</v>
      </c>
    </row>
    <row r="145" spans="2:65" s="11" customFormat="1">
      <c r="B145" s="207"/>
      <c r="C145" s="208"/>
      <c r="D145" s="204" t="s">
        <v>173</v>
      </c>
      <c r="E145" s="209" t="s">
        <v>21</v>
      </c>
      <c r="F145" s="210" t="s">
        <v>1009</v>
      </c>
      <c r="G145" s="208"/>
      <c r="H145" s="211" t="s">
        <v>21</v>
      </c>
      <c r="I145" s="212"/>
      <c r="J145" s="208"/>
      <c r="K145" s="208"/>
      <c r="L145" s="213"/>
      <c r="M145" s="214"/>
      <c r="N145" s="215"/>
      <c r="O145" s="215"/>
      <c r="P145" s="215"/>
      <c r="Q145" s="215"/>
      <c r="R145" s="215"/>
      <c r="S145" s="215"/>
      <c r="T145" s="216"/>
      <c r="AT145" s="217" t="s">
        <v>173</v>
      </c>
      <c r="AU145" s="217" t="s">
        <v>82</v>
      </c>
      <c r="AV145" s="11" t="s">
        <v>80</v>
      </c>
      <c r="AW145" s="11" t="s">
        <v>36</v>
      </c>
      <c r="AX145" s="11" t="s">
        <v>72</v>
      </c>
      <c r="AY145" s="217" t="s">
        <v>162</v>
      </c>
    </row>
    <row r="146" spans="2:65" s="11" customFormat="1">
      <c r="B146" s="207"/>
      <c r="C146" s="208"/>
      <c r="D146" s="204" t="s">
        <v>173</v>
      </c>
      <c r="E146" s="209" t="s">
        <v>21</v>
      </c>
      <c r="F146" s="210" t="s">
        <v>235</v>
      </c>
      <c r="G146" s="208"/>
      <c r="H146" s="211" t="s">
        <v>21</v>
      </c>
      <c r="I146" s="212"/>
      <c r="J146" s="208"/>
      <c r="K146" s="208"/>
      <c r="L146" s="213"/>
      <c r="M146" s="214"/>
      <c r="N146" s="215"/>
      <c r="O146" s="215"/>
      <c r="P146" s="215"/>
      <c r="Q146" s="215"/>
      <c r="R146" s="215"/>
      <c r="S146" s="215"/>
      <c r="T146" s="216"/>
      <c r="AT146" s="217" t="s">
        <v>173</v>
      </c>
      <c r="AU146" s="217" t="s">
        <v>82</v>
      </c>
      <c r="AV146" s="11" t="s">
        <v>80</v>
      </c>
      <c r="AW146" s="11" t="s">
        <v>36</v>
      </c>
      <c r="AX146" s="11" t="s">
        <v>72</v>
      </c>
      <c r="AY146" s="217" t="s">
        <v>162</v>
      </c>
    </row>
    <row r="147" spans="2:65" s="12" customFormat="1">
      <c r="B147" s="218"/>
      <c r="C147" s="219"/>
      <c r="D147" s="204" t="s">
        <v>173</v>
      </c>
      <c r="E147" s="220" t="s">
        <v>21</v>
      </c>
      <c r="F147" s="221" t="s">
        <v>1022</v>
      </c>
      <c r="G147" s="219"/>
      <c r="H147" s="222">
        <v>118</v>
      </c>
      <c r="I147" s="223"/>
      <c r="J147" s="219"/>
      <c r="K147" s="219"/>
      <c r="L147" s="224"/>
      <c r="M147" s="225"/>
      <c r="N147" s="226"/>
      <c r="O147" s="226"/>
      <c r="P147" s="226"/>
      <c r="Q147" s="226"/>
      <c r="R147" s="226"/>
      <c r="S147" s="226"/>
      <c r="T147" s="227"/>
      <c r="AT147" s="228" t="s">
        <v>173</v>
      </c>
      <c r="AU147" s="228" t="s">
        <v>82</v>
      </c>
      <c r="AV147" s="12" t="s">
        <v>82</v>
      </c>
      <c r="AW147" s="12" t="s">
        <v>36</v>
      </c>
      <c r="AX147" s="12" t="s">
        <v>72</v>
      </c>
      <c r="AY147" s="228" t="s">
        <v>162</v>
      </c>
    </row>
    <row r="148" spans="2:65" s="13" customFormat="1">
      <c r="B148" s="229"/>
      <c r="C148" s="230"/>
      <c r="D148" s="231" t="s">
        <v>173</v>
      </c>
      <c r="E148" s="232" t="s">
        <v>21</v>
      </c>
      <c r="F148" s="233" t="s">
        <v>177</v>
      </c>
      <c r="G148" s="230"/>
      <c r="H148" s="234">
        <v>118</v>
      </c>
      <c r="I148" s="235"/>
      <c r="J148" s="230"/>
      <c r="K148" s="230"/>
      <c r="L148" s="236"/>
      <c r="M148" s="237"/>
      <c r="N148" s="238"/>
      <c r="O148" s="238"/>
      <c r="P148" s="238"/>
      <c r="Q148" s="238"/>
      <c r="R148" s="238"/>
      <c r="S148" s="238"/>
      <c r="T148" s="239"/>
      <c r="AT148" s="240" t="s">
        <v>173</v>
      </c>
      <c r="AU148" s="240" t="s">
        <v>82</v>
      </c>
      <c r="AV148" s="13" t="s">
        <v>169</v>
      </c>
      <c r="AW148" s="13" t="s">
        <v>36</v>
      </c>
      <c r="AX148" s="13" t="s">
        <v>80</v>
      </c>
      <c r="AY148" s="240" t="s">
        <v>162</v>
      </c>
    </row>
    <row r="149" spans="2:65" s="1" customFormat="1" ht="28.9" customHeight="1">
      <c r="B149" s="40"/>
      <c r="C149" s="192" t="s">
        <v>237</v>
      </c>
      <c r="D149" s="192" t="s">
        <v>164</v>
      </c>
      <c r="E149" s="193" t="s">
        <v>238</v>
      </c>
      <c r="F149" s="194" t="s">
        <v>239</v>
      </c>
      <c r="G149" s="195" t="s">
        <v>167</v>
      </c>
      <c r="H149" s="196">
        <v>23.6</v>
      </c>
      <c r="I149" s="197"/>
      <c r="J149" s="198">
        <f>ROUND(I149*H149,2)</f>
        <v>0</v>
      </c>
      <c r="K149" s="194" t="s">
        <v>168</v>
      </c>
      <c r="L149" s="60"/>
      <c r="M149" s="199" t="s">
        <v>21</v>
      </c>
      <c r="N149" s="200" t="s">
        <v>43</v>
      </c>
      <c r="O149" s="41"/>
      <c r="P149" s="201">
        <f>O149*H149</f>
        <v>0</v>
      </c>
      <c r="Q149" s="201">
        <v>0</v>
      </c>
      <c r="R149" s="201">
        <f>Q149*H149</f>
        <v>0</v>
      </c>
      <c r="S149" s="201">
        <v>0</v>
      </c>
      <c r="T149" s="202">
        <f>S149*H149</f>
        <v>0</v>
      </c>
      <c r="AR149" s="23" t="s">
        <v>169</v>
      </c>
      <c r="AT149" s="23" t="s">
        <v>164</v>
      </c>
      <c r="AU149" s="23" t="s">
        <v>82</v>
      </c>
      <c r="AY149" s="23" t="s">
        <v>162</v>
      </c>
      <c r="BE149" s="203">
        <f>IF(N149="základní",J149,0)</f>
        <v>0</v>
      </c>
      <c r="BF149" s="203">
        <f>IF(N149="snížená",J149,0)</f>
        <v>0</v>
      </c>
      <c r="BG149" s="203">
        <f>IF(N149="zákl. přenesená",J149,0)</f>
        <v>0</v>
      </c>
      <c r="BH149" s="203">
        <f>IF(N149="sníž. přenesená",J149,0)</f>
        <v>0</v>
      </c>
      <c r="BI149" s="203">
        <f>IF(N149="nulová",J149,0)</f>
        <v>0</v>
      </c>
      <c r="BJ149" s="23" t="s">
        <v>80</v>
      </c>
      <c r="BK149" s="203">
        <f>ROUND(I149*H149,2)</f>
        <v>0</v>
      </c>
      <c r="BL149" s="23" t="s">
        <v>169</v>
      </c>
      <c r="BM149" s="23" t="s">
        <v>1023</v>
      </c>
    </row>
    <row r="150" spans="2:65" s="1" customFormat="1" ht="229.5">
      <c r="B150" s="40"/>
      <c r="C150" s="62"/>
      <c r="D150" s="204" t="s">
        <v>171</v>
      </c>
      <c r="E150" s="62"/>
      <c r="F150" s="205" t="s">
        <v>234</v>
      </c>
      <c r="G150" s="62"/>
      <c r="H150" s="62"/>
      <c r="I150" s="162"/>
      <c r="J150" s="62"/>
      <c r="K150" s="62"/>
      <c r="L150" s="60"/>
      <c r="M150" s="206"/>
      <c r="N150" s="41"/>
      <c r="O150" s="41"/>
      <c r="P150" s="41"/>
      <c r="Q150" s="41"/>
      <c r="R150" s="41"/>
      <c r="S150" s="41"/>
      <c r="T150" s="77"/>
      <c r="AT150" s="23" t="s">
        <v>171</v>
      </c>
      <c r="AU150" s="23" t="s">
        <v>82</v>
      </c>
    </row>
    <row r="151" spans="2:65" s="11" customFormat="1">
      <c r="B151" s="207"/>
      <c r="C151" s="208"/>
      <c r="D151" s="204" t="s">
        <v>173</v>
      </c>
      <c r="E151" s="209" t="s">
        <v>21</v>
      </c>
      <c r="F151" s="210" t="s">
        <v>241</v>
      </c>
      <c r="G151" s="208"/>
      <c r="H151" s="211" t="s">
        <v>21</v>
      </c>
      <c r="I151" s="212"/>
      <c r="J151" s="208"/>
      <c r="K151" s="208"/>
      <c r="L151" s="213"/>
      <c r="M151" s="214"/>
      <c r="N151" s="215"/>
      <c r="O151" s="215"/>
      <c r="P151" s="215"/>
      <c r="Q151" s="215"/>
      <c r="R151" s="215"/>
      <c r="S151" s="215"/>
      <c r="T151" s="216"/>
      <c r="AT151" s="217" t="s">
        <v>173</v>
      </c>
      <c r="AU151" s="217" t="s">
        <v>82</v>
      </c>
      <c r="AV151" s="11" t="s">
        <v>80</v>
      </c>
      <c r="AW151" s="11" t="s">
        <v>36</v>
      </c>
      <c r="AX151" s="11" t="s">
        <v>72</v>
      </c>
      <c r="AY151" s="217" t="s">
        <v>162</v>
      </c>
    </row>
    <row r="152" spans="2:65" s="11" customFormat="1">
      <c r="B152" s="207"/>
      <c r="C152" s="208"/>
      <c r="D152" s="204" t="s">
        <v>173</v>
      </c>
      <c r="E152" s="209" t="s">
        <v>21</v>
      </c>
      <c r="F152" s="210" t="s">
        <v>228</v>
      </c>
      <c r="G152" s="208"/>
      <c r="H152" s="211" t="s">
        <v>21</v>
      </c>
      <c r="I152" s="212"/>
      <c r="J152" s="208"/>
      <c r="K152" s="208"/>
      <c r="L152" s="213"/>
      <c r="M152" s="214"/>
      <c r="N152" s="215"/>
      <c r="O152" s="215"/>
      <c r="P152" s="215"/>
      <c r="Q152" s="215"/>
      <c r="R152" s="215"/>
      <c r="S152" s="215"/>
      <c r="T152" s="216"/>
      <c r="AT152" s="217" t="s">
        <v>173</v>
      </c>
      <c r="AU152" s="217" t="s">
        <v>82</v>
      </c>
      <c r="AV152" s="11" t="s">
        <v>80</v>
      </c>
      <c r="AW152" s="11" t="s">
        <v>36</v>
      </c>
      <c r="AX152" s="11" t="s">
        <v>72</v>
      </c>
      <c r="AY152" s="217" t="s">
        <v>162</v>
      </c>
    </row>
    <row r="153" spans="2:65" s="12" customFormat="1">
      <c r="B153" s="218"/>
      <c r="C153" s="219"/>
      <c r="D153" s="204" t="s">
        <v>173</v>
      </c>
      <c r="E153" s="220" t="s">
        <v>21</v>
      </c>
      <c r="F153" s="221" t="s">
        <v>1024</v>
      </c>
      <c r="G153" s="219"/>
      <c r="H153" s="222">
        <v>23.6</v>
      </c>
      <c r="I153" s="223"/>
      <c r="J153" s="219"/>
      <c r="K153" s="219"/>
      <c r="L153" s="224"/>
      <c r="M153" s="225"/>
      <c r="N153" s="226"/>
      <c r="O153" s="226"/>
      <c r="P153" s="226"/>
      <c r="Q153" s="226"/>
      <c r="R153" s="226"/>
      <c r="S153" s="226"/>
      <c r="T153" s="227"/>
      <c r="AT153" s="228" t="s">
        <v>173</v>
      </c>
      <c r="AU153" s="228" t="s">
        <v>82</v>
      </c>
      <c r="AV153" s="12" t="s">
        <v>82</v>
      </c>
      <c r="AW153" s="12" t="s">
        <v>36</v>
      </c>
      <c r="AX153" s="12" t="s">
        <v>72</v>
      </c>
      <c r="AY153" s="228" t="s">
        <v>162</v>
      </c>
    </row>
    <row r="154" spans="2:65" s="13" customFormat="1">
      <c r="B154" s="229"/>
      <c r="C154" s="230"/>
      <c r="D154" s="231" t="s">
        <v>173</v>
      </c>
      <c r="E154" s="232" t="s">
        <v>21</v>
      </c>
      <c r="F154" s="233" t="s">
        <v>177</v>
      </c>
      <c r="G154" s="230"/>
      <c r="H154" s="234">
        <v>23.6</v>
      </c>
      <c r="I154" s="235"/>
      <c r="J154" s="230"/>
      <c r="K154" s="230"/>
      <c r="L154" s="236"/>
      <c r="M154" s="237"/>
      <c r="N154" s="238"/>
      <c r="O154" s="238"/>
      <c r="P154" s="238"/>
      <c r="Q154" s="238"/>
      <c r="R154" s="238"/>
      <c r="S154" s="238"/>
      <c r="T154" s="239"/>
      <c r="AT154" s="240" t="s">
        <v>173</v>
      </c>
      <c r="AU154" s="240" t="s">
        <v>82</v>
      </c>
      <c r="AV154" s="13" t="s">
        <v>169</v>
      </c>
      <c r="AW154" s="13" t="s">
        <v>36</v>
      </c>
      <c r="AX154" s="13" t="s">
        <v>80</v>
      </c>
      <c r="AY154" s="240" t="s">
        <v>162</v>
      </c>
    </row>
    <row r="155" spans="2:65" s="1" customFormat="1" ht="28.9" customHeight="1">
      <c r="B155" s="40"/>
      <c r="C155" s="192" t="s">
        <v>243</v>
      </c>
      <c r="D155" s="192" t="s">
        <v>164</v>
      </c>
      <c r="E155" s="193" t="s">
        <v>244</v>
      </c>
      <c r="F155" s="194" t="s">
        <v>245</v>
      </c>
      <c r="G155" s="195" t="s">
        <v>167</v>
      </c>
      <c r="H155" s="196">
        <v>6.468</v>
      </c>
      <c r="I155" s="197"/>
      <c r="J155" s="198">
        <f>ROUND(I155*H155,2)</f>
        <v>0</v>
      </c>
      <c r="K155" s="194" t="s">
        <v>168</v>
      </c>
      <c r="L155" s="60"/>
      <c r="M155" s="199" t="s">
        <v>21</v>
      </c>
      <c r="N155" s="200" t="s">
        <v>43</v>
      </c>
      <c r="O155" s="41"/>
      <c r="P155" s="201">
        <f>O155*H155</f>
        <v>0</v>
      </c>
      <c r="Q155" s="201">
        <v>0</v>
      </c>
      <c r="R155" s="201">
        <f>Q155*H155</f>
        <v>0</v>
      </c>
      <c r="S155" s="201">
        <v>0</v>
      </c>
      <c r="T155" s="202">
        <f>S155*H155</f>
        <v>0</v>
      </c>
      <c r="AR155" s="23" t="s">
        <v>169</v>
      </c>
      <c r="AT155" s="23" t="s">
        <v>164</v>
      </c>
      <c r="AU155" s="23" t="s">
        <v>82</v>
      </c>
      <c r="AY155" s="23" t="s">
        <v>162</v>
      </c>
      <c r="BE155" s="203">
        <f>IF(N155="základní",J155,0)</f>
        <v>0</v>
      </c>
      <c r="BF155" s="203">
        <f>IF(N155="snížená",J155,0)</f>
        <v>0</v>
      </c>
      <c r="BG155" s="203">
        <f>IF(N155="zákl. přenesená",J155,0)</f>
        <v>0</v>
      </c>
      <c r="BH155" s="203">
        <f>IF(N155="sníž. přenesená",J155,0)</f>
        <v>0</v>
      </c>
      <c r="BI155" s="203">
        <f>IF(N155="nulová",J155,0)</f>
        <v>0</v>
      </c>
      <c r="BJ155" s="23" t="s">
        <v>80</v>
      </c>
      <c r="BK155" s="203">
        <f>ROUND(I155*H155,2)</f>
        <v>0</v>
      </c>
      <c r="BL155" s="23" t="s">
        <v>169</v>
      </c>
      <c r="BM155" s="23" t="s">
        <v>1025</v>
      </c>
    </row>
    <row r="156" spans="2:65" s="1" customFormat="1" ht="108">
      <c r="B156" s="40"/>
      <c r="C156" s="62"/>
      <c r="D156" s="204" t="s">
        <v>171</v>
      </c>
      <c r="E156" s="62"/>
      <c r="F156" s="205" t="s">
        <v>247</v>
      </c>
      <c r="G156" s="62"/>
      <c r="H156" s="62"/>
      <c r="I156" s="162"/>
      <c r="J156" s="62"/>
      <c r="K156" s="62"/>
      <c r="L156" s="60"/>
      <c r="M156" s="206"/>
      <c r="N156" s="41"/>
      <c r="O156" s="41"/>
      <c r="P156" s="41"/>
      <c r="Q156" s="41"/>
      <c r="R156" s="41"/>
      <c r="S156" s="41"/>
      <c r="T156" s="77"/>
      <c r="AT156" s="23" t="s">
        <v>171</v>
      </c>
      <c r="AU156" s="23" t="s">
        <v>82</v>
      </c>
    </row>
    <row r="157" spans="2:65" s="11" customFormat="1">
      <c r="B157" s="207"/>
      <c r="C157" s="208"/>
      <c r="D157" s="204" t="s">
        <v>173</v>
      </c>
      <c r="E157" s="209" t="s">
        <v>21</v>
      </c>
      <c r="F157" s="210" t="s">
        <v>1009</v>
      </c>
      <c r="G157" s="208"/>
      <c r="H157" s="211" t="s">
        <v>21</v>
      </c>
      <c r="I157" s="212"/>
      <c r="J157" s="208"/>
      <c r="K157" s="208"/>
      <c r="L157" s="213"/>
      <c r="M157" s="214"/>
      <c r="N157" s="215"/>
      <c r="O157" s="215"/>
      <c r="P157" s="215"/>
      <c r="Q157" s="215"/>
      <c r="R157" s="215"/>
      <c r="S157" s="215"/>
      <c r="T157" s="216"/>
      <c r="AT157" s="217" t="s">
        <v>173</v>
      </c>
      <c r="AU157" s="217" t="s">
        <v>82</v>
      </c>
      <c r="AV157" s="11" t="s">
        <v>80</v>
      </c>
      <c r="AW157" s="11" t="s">
        <v>36</v>
      </c>
      <c r="AX157" s="11" t="s">
        <v>72</v>
      </c>
      <c r="AY157" s="217" t="s">
        <v>162</v>
      </c>
    </row>
    <row r="158" spans="2:65" s="11" customFormat="1">
      <c r="B158" s="207"/>
      <c r="C158" s="208"/>
      <c r="D158" s="204" t="s">
        <v>173</v>
      </c>
      <c r="E158" s="209" t="s">
        <v>21</v>
      </c>
      <c r="F158" s="210" t="s">
        <v>248</v>
      </c>
      <c r="G158" s="208"/>
      <c r="H158" s="211" t="s">
        <v>21</v>
      </c>
      <c r="I158" s="212"/>
      <c r="J158" s="208"/>
      <c r="K158" s="208"/>
      <c r="L158" s="213"/>
      <c r="M158" s="214"/>
      <c r="N158" s="215"/>
      <c r="O158" s="215"/>
      <c r="P158" s="215"/>
      <c r="Q158" s="215"/>
      <c r="R158" s="215"/>
      <c r="S158" s="215"/>
      <c r="T158" s="216"/>
      <c r="AT158" s="217" t="s">
        <v>173</v>
      </c>
      <c r="AU158" s="217" t="s">
        <v>82</v>
      </c>
      <c r="AV158" s="11" t="s">
        <v>80</v>
      </c>
      <c r="AW158" s="11" t="s">
        <v>36</v>
      </c>
      <c r="AX158" s="11" t="s">
        <v>72</v>
      </c>
      <c r="AY158" s="217" t="s">
        <v>162</v>
      </c>
    </row>
    <row r="159" spans="2:65" s="12" customFormat="1">
      <c r="B159" s="218"/>
      <c r="C159" s="219"/>
      <c r="D159" s="204" t="s">
        <v>173</v>
      </c>
      <c r="E159" s="220" t="s">
        <v>21</v>
      </c>
      <c r="F159" s="221" t="s">
        <v>1026</v>
      </c>
      <c r="G159" s="219"/>
      <c r="H159" s="222">
        <v>6.468</v>
      </c>
      <c r="I159" s="223"/>
      <c r="J159" s="219"/>
      <c r="K159" s="219"/>
      <c r="L159" s="224"/>
      <c r="M159" s="225"/>
      <c r="N159" s="226"/>
      <c r="O159" s="226"/>
      <c r="P159" s="226"/>
      <c r="Q159" s="226"/>
      <c r="R159" s="226"/>
      <c r="S159" s="226"/>
      <c r="T159" s="227"/>
      <c r="AT159" s="228" t="s">
        <v>173</v>
      </c>
      <c r="AU159" s="228" t="s">
        <v>82</v>
      </c>
      <c r="AV159" s="12" t="s">
        <v>82</v>
      </c>
      <c r="AW159" s="12" t="s">
        <v>36</v>
      </c>
      <c r="AX159" s="12" t="s">
        <v>72</v>
      </c>
      <c r="AY159" s="228" t="s">
        <v>162</v>
      </c>
    </row>
    <row r="160" spans="2:65" s="13" customFormat="1">
      <c r="B160" s="229"/>
      <c r="C160" s="230"/>
      <c r="D160" s="231" t="s">
        <v>173</v>
      </c>
      <c r="E160" s="232" t="s">
        <v>21</v>
      </c>
      <c r="F160" s="233" t="s">
        <v>177</v>
      </c>
      <c r="G160" s="230"/>
      <c r="H160" s="234">
        <v>6.468</v>
      </c>
      <c r="I160" s="235"/>
      <c r="J160" s="230"/>
      <c r="K160" s="230"/>
      <c r="L160" s="236"/>
      <c r="M160" s="237"/>
      <c r="N160" s="238"/>
      <c r="O160" s="238"/>
      <c r="P160" s="238"/>
      <c r="Q160" s="238"/>
      <c r="R160" s="238"/>
      <c r="S160" s="238"/>
      <c r="T160" s="239"/>
      <c r="AT160" s="240" t="s">
        <v>173</v>
      </c>
      <c r="AU160" s="240" t="s">
        <v>82</v>
      </c>
      <c r="AV160" s="13" t="s">
        <v>169</v>
      </c>
      <c r="AW160" s="13" t="s">
        <v>36</v>
      </c>
      <c r="AX160" s="13" t="s">
        <v>80</v>
      </c>
      <c r="AY160" s="240" t="s">
        <v>162</v>
      </c>
    </row>
    <row r="161" spans="2:65" s="1" customFormat="1" ht="40.15" customHeight="1">
      <c r="B161" s="40"/>
      <c r="C161" s="192" t="s">
        <v>250</v>
      </c>
      <c r="D161" s="192" t="s">
        <v>164</v>
      </c>
      <c r="E161" s="193" t="s">
        <v>251</v>
      </c>
      <c r="F161" s="194" t="s">
        <v>252</v>
      </c>
      <c r="G161" s="195" t="s">
        <v>167</v>
      </c>
      <c r="H161" s="196">
        <v>13.532</v>
      </c>
      <c r="I161" s="197"/>
      <c r="J161" s="198">
        <f>ROUND(I161*H161,2)</f>
        <v>0</v>
      </c>
      <c r="K161" s="194" t="s">
        <v>168</v>
      </c>
      <c r="L161" s="60"/>
      <c r="M161" s="199" t="s">
        <v>21</v>
      </c>
      <c r="N161" s="200" t="s">
        <v>43</v>
      </c>
      <c r="O161" s="41"/>
      <c r="P161" s="201">
        <f>O161*H161</f>
        <v>0</v>
      </c>
      <c r="Q161" s="201">
        <v>1.7049999999999999E-2</v>
      </c>
      <c r="R161" s="201">
        <f>Q161*H161</f>
        <v>0.2307206</v>
      </c>
      <c r="S161" s="201">
        <v>0</v>
      </c>
      <c r="T161" s="202">
        <f>S161*H161</f>
        <v>0</v>
      </c>
      <c r="AR161" s="23" t="s">
        <v>169</v>
      </c>
      <c r="AT161" s="23" t="s">
        <v>164</v>
      </c>
      <c r="AU161" s="23" t="s">
        <v>82</v>
      </c>
      <c r="AY161" s="23" t="s">
        <v>162</v>
      </c>
      <c r="BE161" s="203">
        <f>IF(N161="základní",J161,0)</f>
        <v>0</v>
      </c>
      <c r="BF161" s="203">
        <f>IF(N161="snížená",J161,0)</f>
        <v>0</v>
      </c>
      <c r="BG161" s="203">
        <f>IF(N161="zákl. přenesená",J161,0)</f>
        <v>0</v>
      </c>
      <c r="BH161" s="203">
        <f>IF(N161="sníž. přenesená",J161,0)</f>
        <v>0</v>
      </c>
      <c r="BI161" s="203">
        <f>IF(N161="nulová",J161,0)</f>
        <v>0</v>
      </c>
      <c r="BJ161" s="23" t="s">
        <v>80</v>
      </c>
      <c r="BK161" s="203">
        <f>ROUND(I161*H161,2)</f>
        <v>0</v>
      </c>
      <c r="BL161" s="23" t="s">
        <v>169</v>
      </c>
      <c r="BM161" s="23" t="s">
        <v>1027</v>
      </c>
    </row>
    <row r="162" spans="2:65" s="1" customFormat="1" ht="229.5">
      <c r="B162" s="40"/>
      <c r="C162" s="62"/>
      <c r="D162" s="204" t="s">
        <v>171</v>
      </c>
      <c r="E162" s="62"/>
      <c r="F162" s="205" t="s">
        <v>254</v>
      </c>
      <c r="G162" s="62"/>
      <c r="H162" s="62"/>
      <c r="I162" s="162"/>
      <c r="J162" s="62"/>
      <c r="K162" s="62"/>
      <c r="L162" s="60"/>
      <c r="M162" s="206"/>
      <c r="N162" s="41"/>
      <c r="O162" s="41"/>
      <c r="P162" s="41"/>
      <c r="Q162" s="41"/>
      <c r="R162" s="41"/>
      <c r="S162" s="41"/>
      <c r="T162" s="77"/>
      <c r="AT162" s="23" t="s">
        <v>171</v>
      </c>
      <c r="AU162" s="23" t="s">
        <v>82</v>
      </c>
    </row>
    <row r="163" spans="2:65" s="11" customFormat="1">
      <c r="B163" s="207"/>
      <c r="C163" s="208"/>
      <c r="D163" s="204" t="s">
        <v>173</v>
      </c>
      <c r="E163" s="209" t="s">
        <v>21</v>
      </c>
      <c r="F163" s="210" t="s">
        <v>1009</v>
      </c>
      <c r="G163" s="208"/>
      <c r="H163" s="211" t="s">
        <v>21</v>
      </c>
      <c r="I163" s="212"/>
      <c r="J163" s="208"/>
      <c r="K163" s="208"/>
      <c r="L163" s="213"/>
      <c r="M163" s="214"/>
      <c r="N163" s="215"/>
      <c r="O163" s="215"/>
      <c r="P163" s="215"/>
      <c r="Q163" s="215"/>
      <c r="R163" s="215"/>
      <c r="S163" s="215"/>
      <c r="T163" s="216"/>
      <c r="AT163" s="217" t="s">
        <v>173</v>
      </c>
      <c r="AU163" s="217" t="s">
        <v>82</v>
      </c>
      <c r="AV163" s="11" t="s">
        <v>80</v>
      </c>
      <c r="AW163" s="11" t="s">
        <v>36</v>
      </c>
      <c r="AX163" s="11" t="s">
        <v>72</v>
      </c>
      <c r="AY163" s="217" t="s">
        <v>162</v>
      </c>
    </row>
    <row r="164" spans="2:65" s="11" customFormat="1">
      <c r="B164" s="207"/>
      <c r="C164" s="208"/>
      <c r="D164" s="204" t="s">
        <v>173</v>
      </c>
      <c r="E164" s="209" t="s">
        <v>21</v>
      </c>
      <c r="F164" s="210" t="s">
        <v>255</v>
      </c>
      <c r="G164" s="208"/>
      <c r="H164" s="211" t="s">
        <v>21</v>
      </c>
      <c r="I164" s="212"/>
      <c r="J164" s="208"/>
      <c r="K164" s="208"/>
      <c r="L164" s="213"/>
      <c r="M164" s="214"/>
      <c r="N164" s="215"/>
      <c r="O164" s="215"/>
      <c r="P164" s="215"/>
      <c r="Q164" s="215"/>
      <c r="R164" s="215"/>
      <c r="S164" s="215"/>
      <c r="T164" s="216"/>
      <c r="AT164" s="217" t="s">
        <v>173</v>
      </c>
      <c r="AU164" s="217" t="s">
        <v>82</v>
      </c>
      <c r="AV164" s="11" t="s">
        <v>80</v>
      </c>
      <c r="AW164" s="11" t="s">
        <v>36</v>
      </c>
      <c r="AX164" s="11" t="s">
        <v>72</v>
      </c>
      <c r="AY164" s="217" t="s">
        <v>162</v>
      </c>
    </row>
    <row r="165" spans="2:65" s="12" customFormat="1">
      <c r="B165" s="218"/>
      <c r="C165" s="219"/>
      <c r="D165" s="204" t="s">
        <v>173</v>
      </c>
      <c r="E165" s="220" t="s">
        <v>21</v>
      </c>
      <c r="F165" s="221" t="s">
        <v>1028</v>
      </c>
      <c r="G165" s="219"/>
      <c r="H165" s="222">
        <v>13.532</v>
      </c>
      <c r="I165" s="223"/>
      <c r="J165" s="219"/>
      <c r="K165" s="219"/>
      <c r="L165" s="224"/>
      <c r="M165" s="225"/>
      <c r="N165" s="226"/>
      <c r="O165" s="226"/>
      <c r="P165" s="226"/>
      <c r="Q165" s="226"/>
      <c r="R165" s="226"/>
      <c r="S165" s="226"/>
      <c r="T165" s="227"/>
      <c r="AT165" s="228" t="s">
        <v>173</v>
      </c>
      <c r="AU165" s="228" t="s">
        <v>82</v>
      </c>
      <c r="AV165" s="12" t="s">
        <v>82</v>
      </c>
      <c r="AW165" s="12" t="s">
        <v>36</v>
      </c>
      <c r="AX165" s="12" t="s">
        <v>72</v>
      </c>
      <c r="AY165" s="228" t="s">
        <v>162</v>
      </c>
    </row>
    <row r="166" spans="2:65" s="13" customFormat="1">
      <c r="B166" s="229"/>
      <c r="C166" s="230"/>
      <c r="D166" s="231" t="s">
        <v>173</v>
      </c>
      <c r="E166" s="232" t="s">
        <v>21</v>
      </c>
      <c r="F166" s="233" t="s">
        <v>177</v>
      </c>
      <c r="G166" s="230"/>
      <c r="H166" s="234">
        <v>13.532</v>
      </c>
      <c r="I166" s="235"/>
      <c r="J166" s="230"/>
      <c r="K166" s="230"/>
      <c r="L166" s="236"/>
      <c r="M166" s="237"/>
      <c r="N166" s="238"/>
      <c r="O166" s="238"/>
      <c r="P166" s="238"/>
      <c r="Q166" s="238"/>
      <c r="R166" s="238"/>
      <c r="S166" s="238"/>
      <c r="T166" s="239"/>
      <c r="AT166" s="240" t="s">
        <v>173</v>
      </c>
      <c r="AU166" s="240" t="s">
        <v>82</v>
      </c>
      <c r="AV166" s="13" t="s">
        <v>169</v>
      </c>
      <c r="AW166" s="13" t="s">
        <v>36</v>
      </c>
      <c r="AX166" s="13" t="s">
        <v>80</v>
      </c>
      <c r="AY166" s="240" t="s">
        <v>162</v>
      </c>
    </row>
    <row r="167" spans="2:65" s="1" customFormat="1" ht="28.9" customHeight="1">
      <c r="B167" s="40"/>
      <c r="C167" s="192" t="s">
        <v>257</v>
      </c>
      <c r="D167" s="192" t="s">
        <v>164</v>
      </c>
      <c r="E167" s="193" t="s">
        <v>258</v>
      </c>
      <c r="F167" s="194" t="s">
        <v>259</v>
      </c>
      <c r="G167" s="195" t="s">
        <v>260</v>
      </c>
      <c r="H167" s="196">
        <v>21</v>
      </c>
      <c r="I167" s="197"/>
      <c r="J167" s="198">
        <f>ROUND(I167*H167,2)</f>
        <v>0</v>
      </c>
      <c r="K167" s="194" t="s">
        <v>168</v>
      </c>
      <c r="L167" s="60"/>
      <c r="M167" s="199" t="s">
        <v>21</v>
      </c>
      <c r="N167" s="200" t="s">
        <v>43</v>
      </c>
      <c r="O167" s="41"/>
      <c r="P167" s="201">
        <f>O167*H167</f>
        <v>0</v>
      </c>
      <c r="Q167" s="201">
        <v>6.9999999999999999E-4</v>
      </c>
      <c r="R167" s="201">
        <f>Q167*H167</f>
        <v>1.47E-2</v>
      </c>
      <c r="S167" s="201">
        <v>0</v>
      </c>
      <c r="T167" s="202">
        <f>S167*H167</f>
        <v>0</v>
      </c>
      <c r="AR167" s="23" t="s">
        <v>169</v>
      </c>
      <c r="AT167" s="23" t="s">
        <v>164</v>
      </c>
      <c r="AU167" s="23" t="s">
        <v>82</v>
      </c>
      <c r="AY167" s="23" t="s">
        <v>162</v>
      </c>
      <c r="BE167" s="203">
        <f>IF(N167="základní",J167,0)</f>
        <v>0</v>
      </c>
      <c r="BF167" s="203">
        <f>IF(N167="snížená",J167,0)</f>
        <v>0</v>
      </c>
      <c r="BG167" s="203">
        <f>IF(N167="zákl. přenesená",J167,0)</f>
        <v>0</v>
      </c>
      <c r="BH167" s="203">
        <f>IF(N167="sníž. přenesená",J167,0)</f>
        <v>0</v>
      </c>
      <c r="BI167" s="203">
        <f>IF(N167="nulová",J167,0)</f>
        <v>0</v>
      </c>
      <c r="BJ167" s="23" t="s">
        <v>80</v>
      </c>
      <c r="BK167" s="203">
        <f>ROUND(I167*H167,2)</f>
        <v>0</v>
      </c>
      <c r="BL167" s="23" t="s">
        <v>169</v>
      </c>
      <c r="BM167" s="23" t="s">
        <v>1029</v>
      </c>
    </row>
    <row r="168" spans="2:65" s="1" customFormat="1" ht="81">
      <c r="B168" s="40"/>
      <c r="C168" s="62"/>
      <c r="D168" s="204" t="s">
        <v>171</v>
      </c>
      <c r="E168" s="62"/>
      <c r="F168" s="205" t="s">
        <v>262</v>
      </c>
      <c r="G168" s="62"/>
      <c r="H168" s="62"/>
      <c r="I168" s="162"/>
      <c r="J168" s="62"/>
      <c r="K168" s="62"/>
      <c r="L168" s="60"/>
      <c r="M168" s="206"/>
      <c r="N168" s="41"/>
      <c r="O168" s="41"/>
      <c r="P168" s="41"/>
      <c r="Q168" s="41"/>
      <c r="R168" s="41"/>
      <c r="S168" s="41"/>
      <c r="T168" s="77"/>
      <c r="AT168" s="23" t="s">
        <v>171</v>
      </c>
      <c r="AU168" s="23" t="s">
        <v>82</v>
      </c>
    </row>
    <row r="169" spans="2:65" s="11" customFormat="1">
      <c r="B169" s="207"/>
      <c r="C169" s="208"/>
      <c r="D169" s="204" t="s">
        <v>173</v>
      </c>
      <c r="E169" s="209" t="s">
        <v>21</v>
      </c>
      <c r="F169" s="210" t="s">
        <v>1009</v>
      </c>
      <c r="G169" s="208"/>
      <c r="H169" s="211" t="s">
        <v>21</v>
      </c>
      <c r="I169" s="212"/>
      <c r="J169" s="208"/>
      <c r="K169" s="208"/>
      <c r="L169" s="213"/>
      <c r="M169" s="214"/>
      <c r="N169" s="215"/>
      <c r="O169" s="215"/>
      <c r="P169" s="215"/>
      <c r="Q169" s="215"/>
      <c r="R169" s="215"/>
      <c r="S169" s="215"/>
      <c r="T169" s="216"/>
      <c r="AT169" s="217" t="s">
        <v>173</v>
      </c>
      <c r="AU169" s="217" t="s">
        <v>82</v>
      </c>
      <c r="AV169" s="11" t="s">
        <v>80</v>
      </c>
      <c r="AW169" s="11" t="s">
        <v>36</v>
      </c>
      <c r="AX169" s="11" t="s">
        <v>72</v>
      </c>
      <c r="AY169" s="217" t="s">
        <v>162</v>
      </c>
    </row>
    <row r="170" spans="2:65" s="12" customFormat="1">
      <c r="B170" s="218"/>
      <c r="C170" s="219"/>
      <c r="D170" s="204" t="s">
        <v>173</v>
      </c>
      <c r="E170" s="220" t="s">
        <v>21</v>
      </c>
      <c r="F170" s="221" t="s">
        <v>9</v>
      </c>
      <c r="G170" s="219"/>
      <c r="H170" s="222">
        <v>21</v>
      </c>
      <c r="I170" s="223"/>
      <c r="J170" s="219"/>
      <c r="K170" s="219"/>
      <c r="L170" s="224"/>
      <c r="M170" s="225"/>
      <c r="N170" s="226"/>
      <c r="O170" s="226"/>
      <c r="P170" s="226"/>
      <c r="Q170" s="226"/>
      <c r="R170" s="226"/>
      <c r="S170" s="226"/>
      <c r="T170" s="227"/>
      <c r="AT170" s="228" t="s">
        <v>173</v>
      </c>
      <c r="AU170" s="228" t="s">
        <v>82</v>
      </c>
      <c r="AV170" s="12" t="s">
        <v>82</v>
      </c>
      <c r="AW170" s="12" t="s">
        <v>36</v>
      </c>
      <c r="AX170" s="12" t="s">
        <v>72</v>
      </c>
      <c r="AY170" s="228" t="s">
        <v>162</v>
      </c>
    </row>
    <row r="171" spans="2:65" s="13" customFormat="1">
      <c r="B171" s="229"/>
      <c r="C171" s="230"/>
      <c r="D171" s="231" t="s">
        <v>173</v>
      </c>
      <c r="E171" s="232" t="s">
        <v>21</v>
      </c>
      <c r="F171" s="233" t="s">
        <v>177</v>
      </c>
      <c r="G171" s="230"/>
      <c r="H171" s="234">
        <v>21</v>
      </c>
      <c r="I171" s="235"/>
      <c r="J171" s="230"/>
      <c r="K171" s="230"/>
      <c r="L171" s="236"/>
      <c r="M171" s="237"/>
      <c r="N171" s="238"/>
      <c r="O171" s="238"/>
      <c r="P171" s="238"/>
      <c r="Q171" s="238"/>
      <c r="R171" s="238"/>
      <c r="S171" s="238"/>
      <c r="T171" s="239"/>
      <c r="AT171" s="240" t="s">
        <v>173</v>
      </c>
      <c r="AU171" s="240" t="s">
        <v>82</v>
      </c>
      <c r="AV171" s="13" t="s">
        <v>169</v>
      </c>
      <c r="AW171" s="13" t="s">
        <v>36</v>
      </c>
      <c r="AX171" s="13" t="s">
        <v>80</v>
      </c>
      <c r="AY171" s="240" t="s">
        <v>162</v>
      </c>
    </row>
    <row r="172" spans="2:65" s="1" customFormat="1" ht="28.9" customHeight="1">
      <c r="B172" s="40"/>
      <c r="C172" s="192" t="s">
        <v>263</v>
      </c>
      <c r="D172" s="192" t="s">
        <v>164</v>
      </c>
      <c r="E172" s="193" t="s">
        <v>264</v>
      </c>
      <c r="F172" s="194" t="s">
        <v>265</v>
      </c>
      <c r="G172" s="195" t="s">
        <v>260</v>
      </c>
      <c r="H172" s="196">
        <v>21</v>
      </c>
      <c r="I172" s="197"/>
      <c r="J172" s="198">
        <f>ROUND(I172*H172,2)</f>
        <v>0</v>
      </c>
      <c r="K172" s="194" t="s">
        <v>168</v>
      </c>
      <c r="L172" s="60"/>
      <c r="M172" s="199" t="s">
        <v>21</v>
      </c>
      <c r="N172" s="200" t="s">
        <v>43</v>
      </c>
      <c r="O172" s="41"/>
      <c r="P172" s="201">
        <f>O172*H172</f>
        <v>0</v>
      </c>
      <c r="Q172" s="201">
        <v>0</v>
      </c>
      <c r="R172" s="201">
        <f>Q172*H172</f>
        <v>0</v>
      </c>
      <c r="S172" s="201">
        <v>0</v>
      </c>
      <c r="T172" s="202">
        <f>S172*H172</f>
        <v>0</v>
      </c>
      <c r="AR172" s="23" t="s">
        <v>169</v>
      </c>
      <c r="AT172" s="23" t="s">
        <v>164</v>
      </c>
      <c r="AU172" s="23" t="s">
        <v>82</v>
      </c>
      <c r="AY172" s="23" t="s">
        <v>162</v>
      </c>
      <c r="BE172" s="203">
        <f>IF(N172="základní",J172,0)</f>
        <v>0</v>
      </c>
      <c r="BF172" s="203">
        <f>IF(N172="snížená",J172,0)</f>
        <v>0</v>
      </c>
      <c r="BG172" s="203">
        <f>IF(N172="zákl. přenesená",J172,0)</f>
        <v>0</v>
      </c>
      <c r="BH172" s="203">
        <f>IF(N172="sníž. přenesená",J172,0)</f>
        <v>0</v>
      </c>
      <c r="BI172" s="203">
        <f>IF(N172="nulová",J172,0)</f>
        <v>0</v>
      </c>
      <c r="BJ172" s="23" t="s">
        <v>80</v>
      </c>
      <c r="BK172" s="203">
        <f>ROUND(I172*H172,2)</f>
        <v>0</v>
      </c>
      <c r="BL172" s="23" t="s">
        <v>169</v>
      </c>
      <c r="BM172" s="23" t="s">
        <v>1030</v>
      </c>
    </row>
    <row r="173" spans="2:65" s="11" customFormat="1">
      <c r="B173" s="207"/>
      <c r="C173" s="208"/>
      <c r="D173" s="204" t="s">
        <v>173</v>
      </c>
      <c r="E173" s="209" t="s">
        <v>21</v>
      </c>
      <c r="F173" s="210" t="s">
        <v>1009</v>
      </c>
      <c r="G173" s="208"/>
      <c r="H173" s="211" t="s">
        <v>21</v>
      </c>
      <c r="I173" s="212"/>
      <c r="J173" s="208"/>
      <c r="K173" s="208"/>
      <c r="L173" s="213"/>
      <c r="M173" s="214"/>
      <c r="N173" s="215"/>
      <c r="O173" s="215"/>
      <c r="P173" s="215"/>
      <c r="Q173" s="215"/>
      <c r="R173" s="215"/>
      <c r="S173" s="215"/>
      <c r="T173" s="216"/>
      <c r="AT173" s="217" t="s">
        <v>173</v>
      </c>
      <c r="AU173" s="217" t="s">
        <v>82</v>
      </c>
      <c r="AV173" s="11" t="s">
        <v>80</v>
      </c>
      <c r="AW173" s="11" t="s">
        <v>36</v>
      </c>
      <c r="AX173" s="11" t="s">
        <v>72</v>
      </c>
      <c r="AY173" s="217" t="s">
        <v>162</v>
      </c>
    </row>
    <row r="174" spans="2:65" s="12" customFormat="1">
      <c r="B174" s="218"/>
      <c r="C174" s="219"/>
      <c r="D174" s="204" t="s">
        <v>173</v>
      </c>
      <c r="E174" s="220" t="s">
        <v>21</v>
      </c>
      <c r="F174" s="221" t="s">
        <v>9</v>
      </c>
      <c r="G174" s="219"/>
      <c r="H174" s="222">
        <v>21</v>
      </c>
      <c r="I174" s="223"/>
      <c r="J174" s="219"/>
      <c r="K174" s="219"/>
      <c r="L174" s="224"/>
      <c r="M174" s="225"/>
      <c r="N174" s="226"/>
      <c r="O174" s="226"/>
      <c r="P174" s="226"/>
      <c r="Q174" s="226"/>
      <c r="R174" s="226"/>
      <c r="S174" s="226"/>
      <c r="T174" s="227"/>
      <c r="AT174" s="228" t="s">
        <v>173</v>
      </c>
      <c r="AU174" s="228" t="s">
        <v>82</v>
      </c>
      <c r="AV174" s="12" t="s">
        <v>82</v>
      </c>
      <c r="AW174" s="12" t="s">
        <v>36</v>
      </c>
      <c r="AX174" s="12" t="s">
        <v>72</v>
      </c>
      <c r="AY174" s="228" t="s">
        <v>162</v>
      </c>
    </row>
    <row r="175" spans="2:65" s="13" customFormat="1">
      <c r="B175" s="229"/>
      <c r="C175" s="230"/>
      <c r="D175" s="231" t="s">
        <v>173</v>
      </c>
      <c r="E175" s="232" t="s">
        <v>21</v>
      </c>
      <c r="F175" s="233" t="s">
        <v>177</v>
      </c>
      <c r="G175" s="230"/>
      <c r="H175" s="234">
        <v>21</v>
      </c>
      <c r="I175" s="235"/>
      <c r="J175" s="230"/>
      <c r="K175" s="230"/>
      <c r="L175" s="236"/>
      <c r="M175" s="237"/>
      <c r="N175" s="238"/>
      <c r="O175" s="238"/>
      <c r="P175" s="238"/>
      <c r="Q175" s="238"/>
      <c r="R175" s="238"/>
      <c r="S175" s="238"/>
      <c r="T175" s="239"/>
      <c r="AT175" s="240" t="s">
        <v>173</v>
      </c>
      <c r="AU175" s="240" t="s">
        <v>82</v>
      </c>
      <c r="AV175" s="13" t="s">
        <v>169</v>
      </c>
      <c r="AW175" s="13" t="s">
        <v>36</v>
      </c>
      <c r="AX175" s="13" t="s">
        <v>80</v>
      </c>
      <c r="AY175" s="240" t="s">
        <v>162</v>
      </c>
    </row>
    <row r="176" spans="2:65" s="1" customFormat="1" ht="28.9" customHeight="1">
      <c r="B176" s="40"/>
      <c r="C176" s="192" t="s">
        <v>10</v>
      </c>
      <c r="D176" s="192" t="s">
        <v>164</v>
      </c>
      <c r="E176" s="193" t="s">
        <v>267</v>
      </c>
      <c r="F176" s="194" t="s">
        <v>268</v>
      </c>
      <c r="G176" s="195" t="s">
        <v>260</v>
      </c>
      <c r="H176" s="196">
        <v>21</v>
      </c>
      <c r="I176" s="197"/>
      <c r="J176" s="198">
        <f>ROUND(I176*H176,2)</f>
        <v>0</v>
      </c>
      <c r="K176" s="194" t="s">
        <v>168</v>
      </c>
      <c r="L176" s="60"/>
      <c r="M176" s="199" t="s">
        <v>21</v>
      </c>
      <c r="N176" s="200" t="s">
        <v>43</v>
      </c>
      <c r="O176" s="41"/>
      <c r="P176" s="201">
        <f>O176*H176</f>
        <v>0</v>
      </c>
      <c r="Q176" s="201">
        <v>7.9000000000000001E-4</v>
      </c>
      <c r="R176" s="201">
        <f>Q176*H176</f>
        <v>1.6590000000000001E-2</v>
      </c>
      <c r="S176" s="201">
        <v>0</v>
      </c>
      <c r="T176" s="202">
        <f>S176*H176</f>
        <v>0</v>
      </c>
      <c r="AR176" s="23" t="s">
        <v>169</v>
      </c>
      <c r="AT176" s="23" t="s">
        <v>164</v>
      </c>
      <c r="AU176" s="23" t="s">
        <v>82</v>
      </c>
      <c r="AY176" s="23" t="s">
        <v>162</v>
      </c>
      <c r="BE176" s="203">
        <f>IF(N176="základní",J176,0)</f>
        <v>0</v>
      </c>
      <c r="BF176" s="203">
        <f>IF(N176="snížená",J176,0)</f>
        <v>0</v>
      </c>
      <c r="BG176" s="203">
        <f>IF(N176="zákl. přenesená",J176,0)</f>
        <v>0</v>
      </c>
      <c r="BH176" s="203">
        <f>IF(N176="sníž. přenesená",J176,0)</f>
        <v>0</v>
      </c>
      <c r="BI176" s="203">
        <f>IF(N176="nulová",J176,0)</f>
        <v>0</v>
      </c>
      <c r="BJ176" s="23" t="s">
        <v>80</v>
      </c>
      <c r="BK176" s="203">
        <f>ROUND(I176*H176,2)</f>
        <v>0</v>
      </c>
      <c r="BL176" s="23" t="s">
        <v>169</v>
      </c>
      <c r="BM176" s="23" t="s">
        <v>1031</v>
      </c>
    </row>
    <row r="177" spans="2:65" s="1" customFormat="1" ht="40.5">
      <c r="B177" s="40"/>
      <c r="C177" s="62"/>
      <c r="D177" s="204" t="s">
        <v>171</v>
      </c>
      <c r="E177" s="62"/>
      <c r="F177" s="205" t="s">
        <v>270</v>
      </c>
      <c r="G177" s="62"/>
      <c r="H177" s="62"/>
      <c r="I177" s="162"/>
      <c r="J177" s="62"/>
      <c r="K177" s="62"/>
      <c r="L177" s="60"/>
      <c r="M177" s="206"/>
      <c r="N177" s="41"/>
      <c r="O177" s="41"/>
      <c r="P177" s="41"/>
      <c r="Q177" s="41"/>
      <c r="R177" s="41"/>
      <c r="S177" s="41"/>
      <c r="T177" s="77"/>
      <c r="AT177" s="23" t="s">
        <v>171</v>
      </c>
      <c r="AU177" s="23" t="s">
        <v>82</v>
      </c>
    </row>
    <row r="178" spans="2:65" s="11" customFormat="1">
      <c r="B178" s="207"/>
      <c r="C178" s="208"/>
      <c r="D178" s="204" t="s">
        <v>173</v>
      </c>
      <c r="E178" s="209" t="s">
        <v>21</v>
      </c>
      <c r="F178" s="210" t="s">
        <v>1009</v>
      </c>
      <c r="G178" s="208"/>
      <c r="H178" s="211" t="s">
        <v>21</v>
      </c>
      <c r="I178" s="212"/>
      <c r="J178" s="208"/>
      <c r="K178" s="208"/>
      <c r="L178" s="213"/>
      <c r="M178" s="214"/>
      <c r="N178" s="215"/>
      <c r="O178" s="215"/>
      <c r="P178" s="215"/>
      <c r="Q178" s="215"/>
      <c r="R178" s="215"/>
      <c r="S178" s="215"/>
      <c r="T178" s="216"/>
      <c r="AT178" s="217" t="s">
        <v>173</v>
      </c>
      <c r="AU178" s="217" t="s">
        <v>82</v>
      </c>
      <c r="AV178" s="11" t="s">
        <v>80</v>
      </c>
      <c r="AW178" s="11" t="s">
        <v>36</v>
      </c>
      <c r="AX178" s="11" t="s">
        <v>72</v>
      </c>
      <c r="AY178" s="217" t="s">
        <v>162</v>
      </c>
    </row>
    <row r="179" spans="2:65" s="12" customFormat="1">
      <c r="B179" s="218"/>
      <c r="C179" s="219"/>
      <c r="D179" s="204" t="s">
        <v>173</v>
      </c>
      <c r="E179" s="220" t="s">
        <v>21</v>
      </c>
      <c r="F179" s="221" t="s">
        <v>9</v>
      </c>
      <c r="G179" s="219"/>
      <c r="H179" s="222">
        <v>21</v>
      </c>
      <c r="I179" s="223"/>
      <c r="J179" s="219"/>
      <c r="K179" s="219"/>
      <c r="L179" s="224"/>
      <c r="M179" s="225"/>
      <c r="N179" s="226"/>
      <c r="O179" s="226"/>
      <c r="P179" s="226"/>
      <c r="Q179" s="226"/>
      <c r="R179" s="226"/>
      <c r="S179" s="226"/>
      <c r="T179" s="227"/>
      <c r="AT179" s="228" t="s">
        <v>173</v>
      </c>
      <c r="AU179" s="228" t="s">
        <v>82</v>
      </c>
      <c r="AV179" s="12" t="s">
        <v>82</v>
      </c>
      <c r="AW179" s="12" t="s">
        <v>36</v>
      </c>
      <c r="AX179" s="12" t="s">
        <v>72</v>
      </c>
      <c r="AY179" s="228" t="s">
        <v>162</v>
      </c>
    </row>
    <row r="180" spans="2:65" s="13" customFormat="1">
      <c r="B180" s="229"/>
      <c r="C180" s="230"/>
      <c r="D180" s="231" t="s">
        <v>173</v>
      </c>
      <c r="E180" s="232" t="s">
        <v>21</v>
      </c>
      <c r="F180" s="233" t="s">
        <v>177</v>
      </c>
      <c r="G180" s="230"/>
      <c r="H180" s="234">
        <v>21</v>
      </c>
      <c r="I180" s="235"/>
      <c r="J180" s="230"/>
      <c r="K180" s="230"/>
      <c r="L180" s="236"/>
      <c r="M180" s="237"/>
      <c r="N180" s="238"/>
      <c r="O180" s="238"/>
      <c r="P180" s="238"/>
      <c r="Q180" s="238"/>
      <c r="R180" s="238"/>
      <c r="S180" s="238"/>
      <c r="T180" s="239"/>
      <c r="AT180" s="240" t="s">
        <v>173</v>
      </c>
      <c r="AU180" s="240" t="s">
        <v>82</v>
      </c>
      <c r="AV180" s="13" t="s">
        <v>169</v>
      </c>
      <c r="AW180" s="13" t="s">
        <v>36</v>
      </c>
      <c r="AX180" s="13" t="s">
        <v>80</v>
      </c>
      <c r="AY180" s="240" t="s">
        <v>162</v>
      </c>
    </row>
    <row r="181" spans="2:65" s="1" customFormat="1" ht="28.9" customHeight="1">
      <c r="B181" s="40"/>
      <c r="C181" s="192" t="s">
        <v>271</v>
      </c>
      <c r="D181" s="192" t="s">
        <v>164</v>
      </c>
      <c r="E181" s="193" t="s">
        <v>272</v>
      </c>
      <c r="F181" s="194" t="s">
        <v>273</v>
      </c>
      <c r="G181" s="195" t="s">
        <v>260</v>
      </c>
      <c r="H181" s="196">
        <v>21</v>
      </c>
      <c r="I181" s="197"/>
      <c r="J181" s="198">
        <f>ROUND(I181*H181,2)</f>
        <v>0</v>
      </c>
      <c r="K181" s="194" t="s">
        <v>168</v>
      </c>
      <c r="L181" s="60"/>
      <c r="M181" s="199" t="s">
        <v>21</v>
      </c>
      <c r="N181" s="200" t="s">
        <v>43</v>
      </c>
      <c r="O181" s="41"/>
      <c r="P181" s="201">
        <f>O181*H181</f>
        <v>0</v>
      </c>
      <c r="Q181" s="201">
        <v>0</v>
      </c>
      <c r="R181" s="201">
        <f>Q181*H181</f>
        <v>0</v>
      </c>
      <c r="S181" s="201">
        <v>0</v>
      </c>
      <c r="T181" s="202">
        <f>S181*H181</f>
        <v>0</v>
      </c>
      <c r="AR181" s="23" t="s">
        <v>169</v>
      </c>
      <c r="AT181" s="23" t="s">
        <v>164</v>
      </c>
      <c r="AU181" s="23" t="s">
        <v>82</v>
      </c>
      <c r="AY181" s="23" t="s">
        <v>162</v>
      </c>
      <c r="BE181" s="203">
        <f>IF(N181="základní",J181,0)</f>
        <v>0</v>
      </c>
      <c r="BF181" s="203">
        <f>IF(N181="snížená",J181,0)</f>
        <v>0</v>
      </c>
      <c r="BG181" s="203">
        <f>IF(N181="zákl. přenesená",J181,0)</f>
        <v>0</v>
      </c>
      <c r="BH181" s="203">
        <f>IF(N181="sníž. přenesená",J181,0)</f>
        <v>0</v>
      </c>
      <c r="BI181" s="203">
        <f>IF(N181="nulová",J181,0)</f>
        <v>0</v>
      </c>
      <c r="BJ181" s="23" t="s">
        <v>80</v>
      </c>
      <c r="BK181" s="203">
        <f>ROUND(I181*H181,2)</f>
        <v>0</v>
      </c>
      <c r="BL181" s="23" t="s">
        <v>169</v>
      </c>
      <c r="BM181" s="23" t="s">
        <v>1032</v>
      </c>
    </row>
    <row r="182" spans="2:65" s="11" customFormat="1">
      <c r="B182" s="207"/>
      <c r="C182" s="208"/>
      <c r="D182" s="204" t="s">
        <v>173</v>
      </c>
      <c r="E182" s="209" t="s">
        <v>21</v>
      </c>
      <c r="F182" s="210" t="s">
        <v>1009</v>
      </c>
      <c r="G182" s="208"/>
      <c r="H182" s="211" t="s">
        <v>21</v>
      </c>
      <c r="I182" s="212"/>
      <c r="J182" s="208"/>
      <c r="K182" s="208"/>
      <c r="L182" s="213"/>
      <c r="M182" s="214"/>
      <c r="N182" s="215"/>
      <c r="O182" s="215"/>
      <c r="P182" s="215"/>
      <c r="Q182" s="215"/>
      <c r="R182" s="215"/>
      <c r="S182" s="215"/>
      <c r="T182" s="216"/>
      <c r="AT182" s="217" t="s">
        <v>173</v>
      </c>
      <c r="AU182" s="217" t="s">
        <v>82</v>
      </c>
      <c r="AV182" s="11" t="s">
        <v>80</v>
      </c>
      <c r="AW182" s="11" t="s">
        <v>36</v>
      </c>
      <c r="AX182" s="11" t="s">
        <v>72</v>
      </c>
      <c r="AY182" s="217" t="s">
        <v>162</v>
      </c>
    </row>
    <row r="183" spans="2:65" s="12" customFormat="1">
      <c r="B183" s="218"/>
      <c r="C183" s="219"/>
      <c r="D183" s="204" t="s">
        <v>173</v>
      </c>
      <c r="E183" s="220" t="s">
        <v>21</v>
      </c>
      <c r="F183" s="221" t="s">
        <v>9</v>
      </c>
      <c r="G183" s="219"/>
      <c r="H183" s="222">
        <v>21</v>
      </c>
      <c r="I183" s="223"/>
      <c r="J183" s="219"/>
      <c r="K183" s="219"/>
      <c r="L183" s="224"/>
      <c r="M183" s="225"/>
      <c r="N183" s="226"/>
      <c r="O183" s="226"/>
      <c r="P183" s="226"/>
      <c r="Q183" s="226"/>
      <c r="R183" s="226"/>
      <c r="S183" s="226"/>
      <c r="T183" s="227"/>
      <c r="AT183" s="228" t="s">
        <v>173</v>
      </c>
      <c r="AU183" s="228" t="s">
        <v>82</v>
      </c>
      <c r="AV183" s="12" t="s">
        <v>82</v>
      </c>
      <c r="AW183" s="12" t="s">
        <v>36</v>
      </c>
      <c r="AX183" s="12" t="s">
        <v>72</v>
      </c>
      <c r="AY183" s="228" t="s">
        <v>162</v>
      </c>
    </row>
    <row r="184" spans="2:65" s="13" customFormat="1">
      <c r="B184" s="229"/>
      <c r="C184" s="230"/>
      <c r="D184" s="231" t="s">
        <v>173</v>
      </c>
      <c r="E184" s="232" t="s">
        <v>21</v>
      </c>
      <c r="F184" s="233" t="s">
        <v>177</v>
      </c>
      <c r="G184" s="230"/>
      <c r="H184" s="234">
        <v>21</v>
      </c>
      <c r="I184" s="235"/>
      <c r="J184" s="230"/>
      <c r="K184" s="230"/>
      <c r="L184" s="236"/>
      <c r="M184" s="237"/>
      <c r="N184" s="238"/>
      <c r="O184" s="238"/>
      <c r="P184" s="238"/>
      <c r="Q184" s="238"/>
      <c r="R184" s="238"/>
      <c r="S184" s="238"/>
      <c r="T184" s="239"/>
      <c r="AT184" s="240" t="s">
        <v>173</v>
      </c>
      <c r="AU184" s="240" t="s">
        <v>82</v>
      </c>
      <c r="AV184" s="13" t="s">
        <v>169</v>
      </c>
      <c r="AW184" s="13" t="s">
        <v>36</v>
      </c>
      <c r="AX184" s="13" t="s">
        <v>80</v>
      </c>
      <c r="AY184" s="240" t="s">
        <v>162</v>
      </c>
    </row>
    <row r="185" spans="2:65" s="1" customFormat="1" ht="28.9" customHeight="1">
      <c r="B185" s="40"/>
      <c r="C185" s="192" t="s">
        <v>275</v>
      </c>
      <c r="D185" s="192" t="s">
        <v>164</v>
      </c>
      <c r="E185" s="193" t="s">
        <v>276</v>
      </c>
      <c r="F185" s="194" t="s">
        <v>277</v>
      </c>
      <c r="G185" s="195" t="s">
        <v>278</v>
      </c>
      <c r="H185" s="196">
        <v>306</v>
      </c>
      <c r="I185" s="197"/>
      <c r="J185" s="198">
        <f>ROUND(I185*H185,2)</f>
        <v>0</v>
      </c>
      <c r="K185" s="194" t="s">
        <v>168</v>
      </c>
      <c r="L185" s="60"/>
      <c r="M185" s="199" t="s">
        <v>21</v>
      </c>
      <c r="N185" s="200" t="s">
        <v>43</v>
      </c>
      <c r="O185" s="41"/>
      <c r="P185" s="201">
        <f>O185*H185</f>
        <v>0</v>
      </c>
      <c r="Q185" s="201">
        <v>1.7149999999999999E-2</v>
      </c>
      <c r="R185" s="201">
        <f>Q185*H185</f>
        <v>5.2478999999999996</v>
      </c>
      <c r="S185" s="201">
        <v>0</v>
      </c>
      <c r="T185" s="202">
        <f>S185*H185</f>
        <v>0</v>
      </c>
      <c r="AR185" s="23" t="s">
        <v>169</v>
      </c>
      <c r="AT185" s="23" t="s">
        <v>164</v>
      </c>
      <c r="AU185" s="23" t="s">
        <v>82</v>
      </c>
      <c r="AY185" s="23" t="s">
        <v>162</v>
      </c>
      <c r="BE185" s="203">
        <f>IF(N185="základní",J185,0)</f>
        <v>0</v>
      </c>
      <c r="BF185" s="203">
        <f>IF(N185="snížená",J185,0)</f>
        <v>0</v>
      </c>
      <c r="BG185" s="203">
        <f>IF(N185="zákl. přenesená",J185,0)</f>
        <v>0</v>
      </c>
      <c r="BH185" s="203">
        <f>IF(N185="sníž. přenesená",J185,0)</f>
        <v>0</v>
      </c>
      <c r="BI185" s="203">
        <f>IF(N185="nulová",J185,0)</f>
        <v>0</v>
      </c>
      <c r="BJ185" s="23" t="s">
        <v>80</v>
      </c>
      <c r="BK185" s="203">
        <f>ROUND(I185*H185,2)</f>
        <v>0</v>
      </c>
      <c r="BL185" s="23" t="s">
        <v>169</v>
      </c>
      <c r="BM185" s="23" t="s">
        <v>1033</v>
      </c>
    </row>
    <row r="186" spans="2:65" s="1" customFormat="1" ht="67.5">
      <c r="B186" s="40"/>
      <c r="C186" s="62"/>
      <c r="D186" s="204" t="s">
        <v>171</v>
      </c>
      <c r="E186" s="62"/>
      <c r="F186" s="205" t="s">
        <v>280</v>
      </c>
      <c r="G186" s="62"/>
      <c r="H186" s="62"/>
      <c r="I186" s="162"/>
      <c r="J186" s="62"/>
      <c r="K186" s="62"/>
      <c r="L186" s="60"/>
      <c r="M186" s="206"/>
      <c r="N186" s="41"/>
      <c r="O186" s="41"/>
      <c r="P186" s="41"/>
      <c r="Q186" s="41"/>
      <c r="R186" s="41"/>
      <c r="S186" s="41"/>
      <c r="T186" s="77"/>
      <c r="AT186" s="23" t="s">
        <v>171</v>
      </c>
      <c r="AU186" s="23" t="s">
        <v>82</v>
      </c>
    </row>
    <row r="187" spans="2:65" s="11" customFormat="1">
      <c r="B187" s="207"/>
      <c r="C187" s="208"/>
      <c r="D187" s="204" t="s">
        <v>173</v>
      </c>
      <c r="E187" s="209" t="s">
        <v>21</v>
      </c>
      <c r="F187" s="210" t="s">
        <v>1009</v>
      </c>
      <c r="G187" s="208"/>
      <c r="H187" s="211" t="s">
        <v>21</v>
      </c>
      <c r="I187" s="212"/>
      <c r="J187" s="208"/>
      <c r="K187" s="208"/>
      <c r="L187" s="213"/>
      <c r="M187" s="214"/>
      <c r="N187" s="215"/>
      <c r="O187" s="215"/>
      <c r="P187" s="215"/>
      <c r="Q187" s="215"/>
      <c r="R187" s="215"/>
      <c r="S187" s="215"/>
      <c r="T187" s="216"/>
      <c r="AT187" s="217" t="s">
        <v>173</v>
      </c>
      <c r="AU187" s="217" t="s">
        <v>82</v>
      </c>
      <c r="AV187" s="11" t="s">
        <v>80</v>
      </c>
      <c r="AW187" s="11" t="s">
        <v>36</v>
      </c>
      <c r="AX187" s="11" t="s">
        <v>72</v>
      </c>
      <c r="AY187" s="217" t="s">
        <v>162</v>
      </c>
    </row>
    <row r="188" spans="2:65" s="11" customFormat="1">
      <c r="B188" s="207"/>
      <c r="C188" s="208"/>
      <c r="D188" s="204" t="s">
        <v>173</v>
      </c>
      <c r="E188" s="209" t="s">
        <v>21</v>
      </c>
      <c r="F188" s="210" t="s">
        <v>281</v>
      </c>
      <c r="G188" s="208"/>
      <c r="H188" s="211" t="s">
        <v>21</v>
      </c>
      <c r="I188" s="212"/>
      <c r="J188" s="208"/>
      <c r="K188" s="208"/>
      <c r="L188" s="213"/>
      <c r="M188" s="214"/>
      <c r="N188" s="215"/>
      <c r="O188" s="215"/>
      <c r="P188" s="215"/>
      <c r="Q188" s="215"/>
      <c r="R188" s="215"/>
      <c r="S188" s="215"/>
      <c r="T188" s="216"/>
      <c r="AT188" s="217" t="s">
        <v>173</v>
      </c>
      <c r="AU188" s="217" t="s">
        <v>82</v>
      </c>
      <c r="AV188" s="11" t="s">
        <v>80</v>
      </c>
      <c r="AW188" s="11" t="s">
        <v>36</v>
      </c>
      <c r="AX188" s="11" t="s">
        <v>72</v>
      </c>
      <c r="AY188" s="217" t="s">
        <v>162</v>
      </c>
    </row>
    <row r="189" spans="2:65" s="12" customFormat="1">
      <c r="B189" s="218"/>
      <c r="C189" s="219"/>
      <c r="D189" s="204" t="s">
        <v>173</v>
      </c>
      <c r="E189" s="220" t="s">
        <v>21</v>
      </c>
      <c r="F189" s="221" t="s">
        <v>1034</v>
      </c>
      <c r="G189" s="219"/>
      <c r="H189" s="222">
        <v>306</v>
      </c>
      <c r="I189" s="223"/>
      <c r="J189" s="219"/>
      <c r="K189" s="219"/>
      <c r="L189" s="224"/>
      <c r="M189" s="225"/>
      <c r="N189" s="226"/>
      <c r="O189" s="226"/>
      <c r="P189" s="226"/>
      <c r="Q189" s="226"/>
      <c r="R189" s="226"/>
      <c r="S189" s="226"/>
      <c r="T189" s="227"/>
      <c r="AT189" s="228" t="s">
        <v>173</v>
      </c>
      <c r="AU189" s="228" t="s">
        <v>82</v>
      </c>
      <c r="AV189" s="12" t="s">
        <v>82</v>
      </c>
      <c r="AW189" s="12" t="s">
        <v>36</v>
      </c>
      <c r="AX189" s="12" t="s">
        <v>72</v>
      </c>
      <c r="AY189" s="228" t="s">
        <v>162</v>
      </c>
    </row>
    <row r="190" spans="2:65" s="13" customFormat="1">
      <c r="B190" s="229"/>
      <c r="C190" s="230"/>
      <c r="D190" s="231" t="s">
        <v>173</v>
      </c>
      <c r="E190" s="232" t="s">
        <v>21</v>
      </c>
      <c r="F190" s="233" t="s">
        <v>177</v>
      </c>
      <c r="G190" s="230"/>
      <c r="H190" s="234">
        <v>306</v>
      </c>
      <c r="I190" s="235"/>
      <c r="J190" s="230"/>
      <c r="K190" s="230"/>
      <c r="L190" s="236"/>
      <c r="M190" s="237"/>
      <c r="N190" s="238"/>
      <c r="O190" s="238"/>
      <c r="P190" s="238"/>
      <c r="Q190" s="238"/>
      <c r="R190" s="238"/>
      <c r="S190" s="238"/>
      <c r="T190" s="239"/>
      <c r="AT190" s="240" t="s">
        <v>173</v>
      </c>
      <c r="AU190" s="240" t="s">
        <v>82</v>
      </c>
      <c r="AV190" s="13" t="s">
        <v>169</v>
      </c>
      <c r="AW190" s="13" t="s">
        <v>36</v>
      </c>
      <c r="AX190" s="13" t="s">
        <v>80</v>
      </c>
      <c r="AY190" s="240" t="s">
        <v>162</v>
      </c>
    </row>
    <row r="191" spans="2:65" s="1" customFormat="1" ht="28.9" customHeight="1">
      <c r="B191" s="40"/>
      <c r="C191" s="192" t="s">
        <v>283</v>
      </c>
      <c r="D191" s="192" t="s">
        <v>164</v>
      </c>
      <c r="E191" s="193" t="s">
        <v>284</v>
      </c>
      <c r="F191" s="194" t="s">
        <v>285</v>
      </c>
      <c r="G191" s="195" t="s">
        <v>278</v>
      </c>
      <c r="H191" s="196">
        <v>77</v>
      </c>
      <c r="I191" s="197"/>
      <c r="J191" s="198">
        <f>ROUND(I191*H191,2)</f>
        <v>0</v>
      </c>
      <c r="K191" s="194" t="s">
        <v>168</v>
      </c>
      <c r="L191" s="60"/>
      <c r="M191" s="199" t="s">
        <v>21</v>
      </c>
      <c r="N191" s="200" t="s">
        <v>43</v>
      </c>
      <c r="O191" s="41"/>
      <c r="P191" s="201">
        <f>O191*H191</f>
        <v>0</v>
      </c>
      <c r="Q191" s="201">
        <v>1.9E-2</v>
      </c>
      <c r="R191" s="201">
        <f>Q191*H191</f>
        <v>1.4629999999999999</v>
      </c>
      <c r="S191" s="201">
        <v>0</v>
      </c>
      <c r="T191" s="202">
        <f>S191*H191</f>
        <v>0</v>
      </c>
      <c r="AR191" s="23" t="s">
        <v>169</v>
      </c>
      <c r="AT191" s="23" t="s">
        <v>164</v>
      </c>
      <c r="AU191" s="23" t="s">
        <v>82</v>
      </c>
      <c r="AY191" s="23" t="s">
        <v>162</v>
      </c>
      <c r="BE191" s="203">
        <f>IF(N191="základní",J191,0)</f>
        <v>0</v>
      </c>
      <c r="BF191" s="203">
        <f>IF(N191="snížená",J191,0)</f>
        <v>0</v>
      </c>
      <c r="BG191" s="203">
        <f>IF(N191="zákl. přenesená",J191,0)</f>
        <v>0</v>
      </c>
      <c r="BH191" s="203">
        <f>IF(N191="sníž. přenesená",J191,0)</f>
        <v>0</v>
      </c>
      <c r="BI191" s="203">
        <f>IF(N191="nulová",J191,0)</f>
        <v>0</v>
      </c>
      <c r="BJ191" s="23" t="s">
        <v>80</v>
      </c>
      <c r="BK191" s="203">
        <f>ROUND(I191*H191,2)</f>
        <v>0</v>
      </c>
      <c r="BL191" s="23" t="s">
        <v>169</v>
      </c>
      <c r="BM191" s="23" t="s">
        <v>1035</v>
      </c>
    </row>
    <row r="192" spans="2:65" s="1" customFormat="1" ht="67.5">
      <c r="B192" s="40"/>
      <c r="C192" s="62"/>
      <c r="D192" s="204" t="s">
        <v>171</v>
      </c>
      <c r="E192" s="62"/>
      <c r="F192" s="205" t="s">
        <v>280</v>
      </c>
      <c r="G192" s="62"/>
      <c r="H192" s="62"/>
      <c r="I192" s="162"/>
      <c r="J192" s="62"/>
      <c r="K192" s="62"/>
      <c r="L192" s="60"/>
      <c r="M192" s="206"/>
      <c r="N192" s="41"/>
      <c r="O192" s="41"/>
      <c r="P192" s="41"/>
      <c r="Q192" s="41"/>
      <c r="R192" s="41"/>
      <c r="S192" s="41"/>
      <c r="T192" s="77"/>
      <c r="AT192" s="23" t="s">
        <v>171</v>
      </c>
      <c r="AU192" s="23" t="s">
        <v>82</v>
      </c>
    </row>
    <row r="193" spans="2:65" s="11" customFormat="1">
      <c r="B193" s="207"/>
      <c r="C193" s="208"/>
      <c r="D193" s="204" t="s">
        <v>173</v>
      </c>
      <c r="E193" s="209" t="s">
        <v>21</v>
      </c>
      <c r="F193" s="210" t="s">
        <v>1009</v>
      </c>
      <c r="G193" s="208"/>
      <c r="H193" s="211" t="s">
        <v>21</v>
      </c>
      <c r="I193" s="212"/>
      <c r="J193" s="208"/>
      <c r="K193" s="208"/>
      <c r="L193" s="213"/>
      <c r="M193" s="214"/>
      <c r="N193" s="215"/>
      <c r="O193" s="215"/>
      <c r="P193" s="215"/>
      <c r="Q193" s="215"/>
      <c r="R193" s="215"/>
      <c r="S193" s="215"/>
      <c r="T193" s="216"/>
      <c r="AT193" s="217" t="s">
        <v>173</v>
      </c>
      <c r="AU193" s="217" t="s">
        <v>82</v>
      </c>
      <c r="AV193" s="11" t="s">
        <v>80</v>
      </c>
      <c r="AW193" s="11" t="s">
        <v>36</v>
      </c>
      <c r="AX193" s="11" t="s">
        <v>72</v>
      </c>
      <c r="AY193" s="217" t="s">
        <v>162</v>
      </c>
    </row>
    <row r="194" spans="2:65" s="11" customFormat="1">
      <c r="B194" s="207"/>
      <c r="C194" s="208"/>
      <c r="D194" s="204" t="s">
        <v>173</v>
      </c>
      <c r="E194" s="209" t="s">
        <v>21</v>
      </c>
      <c r="F194" s="210" t="s">
        <v>287</v>
      </c>
      <c r="G194" s="208"/>
      <c r="H194" s="211" t="s">
        <v>21</v>
      </c>
      <c r="I194" s="212"/>
      <c r="J194" s="208"/>
      <c r="K194" s="208"/>
      <c r="L194" s="213"/>
      <c r="M194" s="214"/>
      <c r="N194" s="215"/>
      <c r="O194" s="215"/>
      <c r="P194" s="215"/>
      <c r="Q194" s="215"/>
      <c r="R194" s="215"/>
      <c r="S194" s="215"/>
      <c r="T194" s="216"/>
      <c r="AT194" s="217" t="s">
        <v>173</v>
      </c>
      <c r="AU194" s="217" t="s">
        <v>82</v>
      </c>
      <c r="AV194" s="11" t="s">
        <v>80</v>
      </c>
      <c r="AW194" s="11" t="s">
        <v>36</v>
      </c>
      <c r="AX194" s="11" t="s">
        <v>72</v>
      </c>
      <c r="AY194" s="217" t="s">
        <v>162</v>
      </c>
    </row>
    <row r="195" spans="2:65" s="12" customFormat="1">
      <c r="B195" s="218"/>
      <c r="C195" s="219"/>
      <c r="D195" s="204" t="s">
        <v>173</v>
      </c>
      <c r="E195" s="220" t="s">
        <v>21</v>
      </c>
      <c r="F195" s="221" t="s">
        <v>1036</v>
      </c>
      <c r="G195" s="219"/>
      <c r="H195" s="222">
        <v>33</v>
      </c>
      <c r="I195" s="223"/>
      <c r="J195" s="219"/>
      <c r="K195" s="219"/>
      <c r="L195" s="224"/>
      <c r="M195" s="225"/>
      <c r="N195" s="226"/>
      <c r="O195" s="226"/>
      <c r="P195" s="226"/>
      <c r="Q195" s="226"/>
      <c r="R195" s="226"/>
      <c r="S195" s="226"/>
      <c r="T195" s="227"/>
      <c r="AT195" s="228" t="s">
        <v>173</v>
      </c>
      <c r="AU195" s="228" t="s">
        <v>82</v>
      </c>
      <c r="AV195" s="12" t="s">
        <v>82</v>
      </c>
      <c r="AW195" s="12" t="s">
        <v>36</v>
      </c>
      <c r="AX195" s="12" t="s">
        <v>72</v>
      </c>
      <c r="AY195" s="228" t="s">
        <v>162</v>
      </c>
    </row>
    <row r="196" spans="2:65" s="12" customFormat="1">
      <c r="B196" s="218"/>
      <c r="C196" s="219"/>
      <c r="D196" s="204" t="s">
        <v>173</v>
      </c>
      <c r="E196" s="220" t="s">
        <v>21</v>
      </c>
      <c r="F196" s="221" t="s">
        <v>1037</v>
      </c>
      <c r="G196" s="219"/>
      <c r="H196" s="222">
        <v>44</v>
      </c>
      <c r="I196" s="223"/>
      <c r="J196" s="219"/>
      <c r="K196" s="219"/>
      <c r="L196" s="224"/>
      <c r="M196" s="225"/>
      <c r="N196" s="226"/>
      <c r="O196" s="226"/>
      <c r="P196" s="226"/>
      <c r="Q196" s="226"/>
      <c r="R196" s="226"/>
      <c r="S196" s="226"/>
      <c r="T196" s="227"/>
      <c r="AT196" s="228" t="s">
        <v>173</v>
      </c>
      <c r="AU196" s="228" t="s">
        <v>82</v>
      </c>
      <c r="AV196" s="12" t="s">
        <v>82</v>
      </c>
      <c r="AW196" s="12" t="s">
        <v>36</v>
      </c>
      <c r="AX196" s="12" t="s">
        <v>72</v>
      </c>
      <c r="AY196" s="228" t="s">
        <v>162</v>
      </c>
    </row>
    <row r="197" spans="2:65" s="13" customFormat="1">
      <c r="B197" s="229"/>
      <c r="C197" s="230"/>
      <c r="D197" s="231" t="s">
        <v>173</v>
      </c>
      <c r="E197" s="232" t="s">
        <v>21</v>
      </c>
      <c r="F197" s="233" t="s">
        <v>177</v>
      </c>
      <c r="G197" s="230"/>
      <c r="H197" s="234">
        <v>77</v>
      </c>
      <c r="I197" s="235"/>
      <c r="J197" s="230"/>
      <c r="K197" s="230"/>
      <c r="L197" s="236"/>
      <c r="M197" s="237"/>
      <c r="N197" s="238"/>
      <c r="O197" s="238"/>
      <c r="P197" s="238"/>
      <c r="Q197" s="238"/>
      <c r="R197" s="238"/>
      <c r="S197" s="238"/>
      <c r="T197" s="239"/>
      <c r="AT197" s="240" t="s">
        <v>173</v>
      </c>
      <c r="AU197" s="240" t="s">
        <v>82</v>
      </c>
      <c r="AV197" s="13" t="s">
        <v>169</v>
      </c>
      <c r="AW197" s="13" t="s">
        <v>36</v>
      </c>
      <c r="AX197" s="13" t="s">
        <v>80</v>
      </c>
      <c r="AY197" s="240" t="s">
        <v>162</v>
      </c>
    </row>
    <row r="198" spans="2:65" s="1" customFormat="1" ht="20.45" customHeight="1">
      <c r="B198" s="40"/>
      <c r="C198" s="192" t="s">
        <v>176</v>
      </c>
      <c r="D198" s="192" t="s">
        <v>164</v>
      </c>
      <c r="E198" s="193" t="s">
        <v>290</v>
      </c>
      <c r="F198" s="194" t="s">
        <v>291</v>
      </c>
      <c r="G198" s="195" t="s">
        <v>278</v>
      </c>
      <c r="H198" s="196">
        <v>332</v>
      </c>
      <c r="I198" s="197"/>
      <c r="J198" s="198">
        <f>ROUND(I198*H198,2)</f>
        <v>0</v>
      </c>
      <c r="K198" s="194" t="s">
        <v>21</v>
      </c>
      <c r="L198" s="60"/>
      <c r="M198" s="199" t="s">
        <v>21</v>
      </c>
      <c r="N198" s="200" t="s">
        <v>43</v>
      </c>
      <c r="O198" s="41"/>
      <c r="P198" s="201">
        <f>O198*H198</f>
        <v>0</v>
      </c>
      <c r="Q198" s="201">
        <v>1.7149999999999999E-2</v>
      </c>
      <c r="R198" s="201">
        <f>Q198*H198</f>
        <v>5.6937999999999995</v>
      </c>
      <c r="S198" s="201">
        <v>0</v>
      </c>
      <c r="T198" s="202">
        <f>S198*H198</f>
        <v>0</v>
      </c>
      <c r="AR198" s="23" t="s">
        <v>169</v>
      </c>
      <c r="AT198" s="23" t="s">
        <v>164</v>
      </c>
      <c r="AU198" s="23" t="s">
        <v>82</v>
      </c>
      <c r="AY198" s="23" t="s">
        <v>162</v>
      </c>
      <c r="BE198" s="203">
        <f>IF(N198="základní",J198,0)</f>
        <v>0</v>
      </c>
      <c r="BF198" s="203">
        <f>IF(N198="snížená",J198,0)</f>
        <v>0</v>
      </c>
      <c r="BG198" s="203">
        <f>IF(N198="zákl. přenesená",J198,0)</f>
        <v>0</v>
      </c>
      <c r="BH198" s="203">
        <f>IF(N198="sníž. přenesená",J198,0)</f>
        <v>0</v>
      </c>
      <c r="BI198" s="203">
        <f>IF(N198="nulová",J198,0)</f>
        <v>0</v>
      </c>
      <c r="BJ198" s="23" t="s">
        <v>80</v>
      </c>
      <c r="BK198" s="203">
        <f>ROUND(I198*H198,2)</f>
        <v>0</v>
      </c>
      <c r="BL198" s="23" t="s">
        <v>169</v>
      </c>
      <c r="BM198" s="23" t="s">
        <v>1038</v>
      </c>
    </row>
    <row r="199" spans="2:65" s="11" customFormat="1">
      <c r="B199" s="207"/>
      <c r="C199" s="208"/>
      <c r="D199" s="204" t="s">
        <v>173</v>
      </c>
      <c r="E199" s="209" t="s">
        <v>21</v>
      </c>
      <c r="F199" s="210" t="s">
        <v>1009</v>
      </c>
      <c r="G199" s="208"/>
      <c r="H199" s="211" t="s">
        <v>21</v>
      </c>
      <c r="I199" s="212"/>
      <c r="J199" s="208"/>
      <c r="K199" s="208"/>
      <c r="L199" s="213"/>
      <c r="M199" s="214"/>
      <c r="N199" s="215"/>
      <c r="O199" s="215"/>
      <c r="P199" s="215"/>
      <c r="Q199" s="215"/>
      <c r="R199" s="215"/>
      <c r="S199" s="215"/>
      <c r="T199" s="216"/>
      <c r="AT199" s="217" t="s">
        <v>173</v>
      </c>
      <c r="AU199" s="217" t="s">
        <v>82</v>
      </c>
      <c r="AV199" s="11" t="s">
        <v>80</v>
      </c>
      <c r="AW199" s="11" t="s">
        <v>36</v>
      </c>
      <c r="AX199" s="11" t="s">
        <v>72</v>
      </c>
      <c r="AY199" s="217" t="s">
        <v>162</v>
      </c>
    </row>
    <row r="200" spans="2:65" s="11" customFormat="1">
      <c r="B200" s="207"/>
      <c r="C200" s="208"/>
      <c r="D200" s="204" t="s">
        <v>173</v>
      </c>
      <c r="E200" s="209" t="s">
        <v>21</v>
      </c>
      <c r="F200" s="210" t="s">
        <v>293</v>
      </c>
      <c r="G200" s="208"/>
      <c r="H200" s="211" t="s">
        <v>21</v>
      </c>
      <c r="I200" s="212"/>
      <c r="J200" s="208"/>
      <c r="K200" s="208"/>
      <c r="L200" s="213"/>
      <c r="M200" s="214"/>
      <c r="N200" s="215"/>
      <c r="O200" s="215"/>
      <c r="P200" s="215"/>
      <c r="Q200" s="215"/>
      <c r="R200" s="215"/>
      <c r="S200" s="215"/>
      <c r="T200" s="216"/>
      <c r="AT200" s="217" t="s">
        <v>173</v>
      </c>
      <c r="AU200" s="217" t="s">
        <v>82</v>
      </c>
      <c r="AV200" s="11" t="s">
        <v>80</v>
      </c>
      <c r="AW200" s="11" t="s">
        <v>36</v>
      </c>
      <c r="AX200" s="11" t="s">
        <v>72</v>
      </c>
      <c r="AY200" s="217" t="s">
        <v>162</v>
      </c>
    </row>
    <row r="201" spans="2:65" s="12" customFormat="1">
      <c r="B201" s="218"/>
      <c r="C201" s="219"/>
      <c r="D201" s="204" t="s">
        <v>173</v>
      </c>
      <c r="E201" s="220" t="s">
        <v>21</v>
      </c>
      <c r="F201" s="221" t="s">
        <v>1039</v>
      </c>
      <c r="G201" s="219"/>
      <c r="H201" s="222">
        <v>332</v>
      </c>
      <c r="I201" s="223"/>
      <c r="J201" s="219"/>
      <c r="K201" s="219"/>
      <c r="L201" s="224"/>
      <c r="M201" s="225"/>
      <c r="N201" s="226"/>
      <c r="O201" s="226"/>
      <c r="P201" s="226"/>
      <c r="Q201" s="226"/>
      <c r="R201" s="226"/>
      <c r="S201" s="226"/>
      <c r="T201" s="227"/>
      <c r="AT201" s="228" t="s">
        <v>173</v>
      </c>
      <c r="AU201" s="228" t="s">
        <v>82</v>
      </c>
      <c r="AV201" s="12" t="s">
        <v>82</v>
      </c>
      <c r="AW201" s="12" t="s">
        <v>36</v>
      </c>
      <c r="AX201" s="12" t="s">
        <v>72</v>
      </c>
      <c r="AY201" s="228" t="s">
        <v>162</v>
      </c>
    </row>
    <row r="202" spans="2:65" s="13" customFormat="1">
      <c r="B202" s="229"/>
      <c r="C202" s="230"/>
      <c r="D202" s="231" t="s">
        <v>173</v>
      </c>
      <c r="E202" s="232" t="s">
        <v>21</v>
      </c>
      <c r="F202" s="233" t="s">
        <v>177</v>
      </c>
      <c r="G202" s="230"/>
      <c r="H202" s="234">
        <v>332</v>
      </c>
      <c r="I202" s="235"/>
      <c r="J202" s="230"/>
      <c r="K202" s="230"/>
      <c r="L202" s="236"/>
      <c r="M202" s="237"/>
      <c r="N202" s="238"/>
      <c r="O202" s="238"/>
      <c r="P202" s="238"/>
      <c r="Q202" s="238"/>
      <c r="R202" s="238"/>
      <c r="S202" s="238"/>
      <c r="T202" s="239"/>
      <c r="AT202" s="240" t="s">
        <v>173</v>
      </c>
      <c r="AU202" s="240" t="s">
        <v>82</v>
      </c>
      <c r="AV202" s="13" t="s">
        <v>169</v>
      </c>
      <c r="AW202" s="13" t="s">
        <v>36</v>
      </c>
      <c r="AX202" s="13" t="s">
        <v>80</v>
      </c>
      <c r="AY202" s="240" t="s">
        <v>162</v>
      </c>
    </row>
    <row r="203" spans="2:65" s="1" customFormat="1" ht="40.15" customHeight="1">
      <c r="B203" s="40"/>
      <c r="C203" s="192" t="s">
        <v>203</v>
      </c>
      <c r="D203" s="192" t="s">
        <v>164</v>
      </c>
      <c r="E203" s="193" t="s">
        <v>295</v>
      </c>
      <c r="F203" s="194" t="s">
        <v>296</v>
      </c>
      <c r="G203" s="195" t="s">
        <v>167</v>
      </c>
      <c r="H203" s="196">
        <v>20</v>
      </c>
      <c r="I203" s="197"/>
      <c r="J203" s="198">
        <f>ROUND(I203*H203,2)</f>
        <v>0</v>
      </c>
      <c r="K203" s="194" t="s">
        <v>168</v>
      </c>
      <c r="L203" s="60"/>
      <c r="M203" s="199" t="s">
        <v>21</v>
      </c>
      <c r="N203" s="200" t="s">
        <v>43</v>
      </c>
      <c r="O203" s="41"/>
      <c r="P203" s="201">
        <f>O203*H203</f>
        <v>0</v>
      </c>
      <c r="Q203" s="201">
        <v>0</v>
      </c>
      <c r="R203" s="201">
        <f>Q203*H203</f>
        <v>0</v>
      </c>
      <c r="S203" s="201">
        <v>0</v>
      </c>
      <c r="T203" s="202">
        <f>S203*H203</f>
        <v>0</v>
      </c>
      <c r="AR203" s="23" t="s">
        <v>169</v>
      </c>
      <c r="AT203" s="23" t="s">
        <v>164</v>
      </c>
      <c r="AU203" s="23" t="s">
        <v>82</v>
      </c>
      <c r="AY203" s="23" t="s">
        <v>162</v>
      </c>
      <c r="BE203" s="203">
        <f>IF(N203="základní",J203,0)</f>
        <v>0</v>
      </c>
      <c r="BF203" s="203">
        <f>IF(N203="snížená",J203,0)</f>
        <v>0</v>
      </c>
      <c r="BG203" s="203">
        <f>IF(N203="zákl. přenesená",J203,0)</f>
        <v>0</v>
      </c>
      <c r="BH203" s="203">
        <f>IF(N203="sníž. přenesená",J203,0)</f>
        <v>0</v>
      </c>
      <c r="BI203" s="203">
        <f>IF(N203="nulová",J203,0)</f>
        <v>0</v>
      </c>
      <c r="BJ203" s="23" t="s">
        <v>80</v>
      </c>
      <c r="BK203" s="203">
        <f>ROUND(I203*H203,2)</f>
        <v>0</v>
      </c>
      <c r="BL203" s="23" t="s">
        <v>169</v>
      </c>
      <c r="BM203" s="23" t="s">
        <v>1040</v>
      </c>
    </row>
    <row r="204" spans="2:65" s="1" customFormat="1" ht="108">
      <c r="B204" s="40"/>
      <c r="C204" s="62"/>
      <c r="D204" s="204" t="s">
        <v>171</v>
      </c>
      <c r="E204" s="62"/>
      <c r="F204" s="205" t="s">
        <v>298</v>
      </c>
      <c r="G204" s="62"/>
      <c r="H204" s="62"/>
      <c r="I204" s="162"/>
      <c r="J204" s="62"/>
      <c r="K204" s="62"/>
      <c r="L204" s="60"/>
      <c r="M204" s="206"/>
      <c r="N204" s="41"/>
      <c r="O204" s="41"/>
      <c r="P204" s="41"/>
      <c r="Q204" s="41"/>
      <c r="R204" s="41"/>
      <c r="S204" s="41"/>
      <c r="T204" s="77"/>
      <c r="AT204" s="23" t="s">
        <v>171</v>
      </c>
      <c r="AU204" s="23" t="s">
        <v>82</v>
      </c>
    </row>
    <row r="205" spans="2:65" s="11" customFormat="1">
      <c r="B205" s="207"/>
      <c r="C205" s="208"/>
      <c r="D205" s="204" t="s">
        <v>173</v>
      </c>
      <c r="E205" s="209" t="s">
        <v>21</v>
      </c>
      <c r="F205" s="210" t="s">
        <v>1009</v>
      </c>
      <c r="G205" s="208"/>
      <c r="H205" s="211" t="s">
        <v>21</v>
      </c>
      <c r="I205" s="212"/>
      <c r="J205" s="208"/>
      <c r="K205" s="208"/>
      <c r="L205" s="213"/>
      <c r="M205" s="214"/>
      <c r="N205" s="215"/>
      <c r="O205" s="215"/>
      <c r="P205" s="215"/>
      <c r="Q205" s="215"/>
      <c r="R205" s="215"/>
      <c r="S205" s="215"/>
      <c r="T205" s="216"/>
      <c r="AT205" s="217" t="s">
        <v>173</v>
      </c>
      <c r="AU205" s="217" t="s">
        <v>82</v>
      </c>
      <c r="AV205" s="11" t="s">
        <v>80</v>
      </c>
      <c r="AW205" s="11" t="s">
        <v>36</v>
      </c>
      <c r="AX205" s="11" t="s">
        <v>72</v>
      </c>
      <c r="AY205" s="217" t="s">
        <v>162</v>
      </c>
    </row>
    <row r="206" spans="2:65" s="11" customFormat="1">
      <c r="B206" s="207"/>
      <c r="C206" s="208"/>
      <c r="D206" s="204" t="s">
        <v>173</v>
      </c>
      <c r="E206" s="209" t="s">
        <v>21</v>
      </c>
      <c r="F206" s="210" t="s">
        <v>299</v>
      </c>
      <c r="G206" s="208"/>
      <c r="H206" s="211" t="s">
        <v>21</v>
      </c>
      <c r="I206" s="212"/>
      <c r="J206" s="208"/>
      <c r="K206" s="208"/>
      <c r="L206" s="213"/>
      <c r="M206" s="214"/>
      <c r="N206" s="215"/>
      <c r="O206" s="215"/>
      <c r="P206" s="215"/>
      <c r="Q206" s="215"/>
      <c r="R206" s="215"/>
      <c r="S206" s="215"/>
      <c r="T206" s="216"/>
      <c r="AT206" s="217" t="s">
        <v>173</v>
      </c>
      <c r="AU206" s="217" t="s">
        <v>82</v>
      </c>
      <c r="AV206" s="11" t="s">
        <v>80</v>
      </c>
      <c r="AW206" s="11" t="s">
        <v>36</v>
      </c>
      <c r="AX206" s="11" t="s">
        <v>72</v>
      </c>
      <c r="AY206" s="217" t="s">
        <v>162</v>
      </c>
    </row>
    <row r="207" spans="2:65" s="12" customFormat="1">
      <c r="B207" s="218"/>
      <c r="C207" s="219"/>
      <c r="D207" s="204" t="s">
        <v>173</v>
      </c>
      <c r="E207" s="220" t="s">
        <v>21</v>
      </c>
      <c r="F207" s="221" t="s">
        <v>1041</v>
      </c>
      <c r="G207" s="219"/>
      <c r="H207" s="222">
        <v>20</v>
      </c>
      <c r="I207" s="223"/>
      <c r="J207" s="219"/>
      <c r="K207" s="219"/>
      <c r="L207" s="224"/>
      <c r="M207" s="225"/>
      <c r="N207" s="226"/>
      <c r="O207" s="226"/>
      <c r="P207" s="226"/>
      <c r="Q207" s="226"/>
      <c r="R207" s="226"/>
      <c r="S207" s="226"/>
      <c r="T207" s="227"/>
      <c r="AT207" s="228" t="s">
        <v>173</v>
      </c>
      <c r="AU207" s="228" t="s">
        <v>82</v>
      </c>
      <c r="AV207" s="12" t="s">
        <v>82</v>
      </c>
      <c r="AW207" s="12" t="s">
        <v>36</v>
      </c>
      <c r="AX207" s="12" t="s">
        <v>72</v>
      </c>
      <c r="AY207" s="228" t="s">
        <v>162</v>
      </c>
    </row>
    <row r="208" spans="2:65" s="13" customFormat="1">
      <c r="B208" s="229"/>
      <c r="C208" s="230"/>
      <c r="D208" s="231" t="s">
        <v>173</v>
      </c>
      <c r="E208" s="232" t="s">
        <v>21</v>
      </c>
      <c r="F208" s="233" t="s">
        <v>177</v>
      </c>
      <c r="G208" s="230"/>
      <c r="H208" s="234">
        <v>20</v>
      </c>
      <c r="I208" s="235"/>
      <c r="J208" s="230"/>
      <c r="K208" s="230"/>
      <c r="L208" s="236"/>
      <c r="M208" s="237"/>
      <c r="N208" s="238"/>
      <c r="O208" s="238"/>
      <c r="P208" s="238"/>
      <c r="Q208" s="238"/>
      <c r="R208" s="238"/>
      <c r="S208" s="238"/>
      <c r="T208" s="239"/>
      <c r="AT208" s="240" t="s">
        <v>173</v>
      </c>
      <c r="AU208" s="240" t="s">
        <v>82</v>
      </c>
      <c r="AV208" s="13" t="s">
        <v>169</v>
      </c>
      <c r="AW208" s="13" t="s">
        <v>36</v>
      </c>
      <c r="AX208" s="13" t="s">
        <v>80</v>
      </c>
      <c r="AY208" s="240" t="s">
        <v>162</v>
      </c>
    </row>
    <row r="209" spans="2:65" s="1" customFormat="1" ht="40.15" customHeight="1">
      <c r="B209" s="40"/>
      <c r="C209" s="192" t="s">
        <v>9</v>
      </c>
      <c r="D209" s="192" t="s">
        <v>164</v>
      </c>
      <c r="E209" s="193" t="s">
        <v>300</v>
      </c>
      <c r="F209" s="194" t="s">
        <v>301</v>
      </c>
      <c r="G209" s="195" t="s">
        <v>167</v>
      </c>
      <c r="H209" s="196">
        <v>60</v>
      </c>
      <c r="I209" s="197"/>
      <c r="J209" s="198">
        <f>ROUND(I209*H209,2)</f>
        <v>0</v>
      </c>
      <c r="K209" s="194" t="s">
        <v>168</v>
      </c>
      <c r="L209" s="60"/>
      <c r="M209" s="199" t="s">
        <v>21</v>
      </c>
      <c r="N209" s="200" t="s">
        <v>43</v>
      </c>
      <c r="O209" s="41"/>
      <c r="P209" s="201">
        <f>O209*H209</f>
        <v>0</v>
      </c>
      <c r="Q209" s="201">
        <v>0</v>
      </c>
      <c r="R209" s="201">
        <f>Q209*H209</f>
        <v>0</v>
      </c>
      <c r="S209" s="201">
        <v>0</v>
      </c>
      <c r="T209" s="202">
        <f>S209*H209</f>
        <v>0</v>
      </c>
      <c r="AR209" s="23" t="s">
        <v>169</v>
      </c>
      <c r="AT209" s="23" t="s">
        <v>164</v>
      </c>
      <c r="AU209" s="23" t="s">
        <v>82</v>
      </c>
      <c r="AY209" s="23" t="s">
        <v>162</v>
      </c>
      <c r="BE209" s="203">
        <f>IF(N209="základní",J209,0)</f>
        <v>0</v>
      </c>
      <c r="BF209" s="203">
        <f>IF(N209="snížená",J209,0)</f>
        <v>0</v>
      </c>
      <c r="BG209" s="203">
        <f>IF(N209="zákl. přenesená",J209,0)</f>
        <v>0</v>
      </c>
      <c r="BH209" s="203">
        <f>IF(N209="sníž. přenesená",J209,0)</f>
        <v>0</v>
      </c>
      <c r="BI209" s="203">
        <f>IF(N209="nulová",J209,0)</f>
        <v>0</v>
      </c>
      <c r="BJ209" s="23" t="s">
        <v>80</v>
      </c>
      <c r="BK209" s="203">
        <f>ROUND(I209*H209,2)</f>
        <v>0</v>
      </c>
      <c r="BL209" s="23" t="s">
        <v>169</v>
      </c>
      <c r="BM209" s="23" t="s">
        <v>1042</v>
      </c>
    </row>
    <row r="210" spans="2:65" s="1" customFormat="1" ht="229.5">
      <c r="B210" s="40"/>
      <c r="C210" s="62"/>
      <c r="D210" s="204" t="s">
        <v>171</v>
      </c>
      <c r="E210" s="62"/>
      <c r="F210" s="205" t="s">
        <v>303</v>
      </c>
      <c r="G210" s="62"/>
      <c r="H210" s="62"/>
      <c r="I210" s="162"/>
      <c r="J210" s="62"/>
      <c r="K210" s="62"/>
      <c r="L210" s="60"/>
      <c r="M210" s="206"/>
      <c r="N210" s="41"/>
      <c r="O210" s="41"/>
      <c r="P210" s="41"/>
      <c r="Q210" s="41"/>
      <c r="R210" s="41"/>
      <c r="S210" s="41"/>
      <c r="T210" s="77"/>
      <c r="AT210" s="23" t="s">
        <v>171</v>
      </c>
      <c r="AU210" s="23" t="s">
        <v>82</v>
      </c>
    </row>
    <row r="211" spans="2:65" s="11" customFormat="1">
      <c r="B211" s="207"/>
      <c r="C211" s="208"/>
      <c r="D211" s="204" t="s">
        <v>173</v>
      </c>
      <c r="E211" s="209" t="s">
        <v>21</v>
      </c>
      <c r="F211" s="210" t="s">
        <v>1009</v>
      </c>
      <c r="G211" s="208"/>
      <c r="H211" s="211" t="s">
        <v>21</v>
      </c>
      <c r="I211" s="212"/>
      <c r="J211" s="208"/>
      <c r="K211" s="208"/>
      <c r="L211" s="213"/>
      <c r="M211" s="214"/>
      <c r="N211" s="215"/>
      <c r="O211" s="215"/>
      <c r="P211" s="215"/>
      <c r="Q211" s="215"/>
      <c r="R211" s="215"/>
      <c r="S211" s="215"/>
      <c r="T211" s="216"/>
      <c r="AT211" s="217" t="s">
        <v>173</v>
      </c>
      <c r="AU211" s="217" t="s">
        <v>82</v>
      </c>
      <c r="AV211" s="11" t="s">
        <v>80</v>
      </c>
      <c r="AW211" s="11" t="s">
        <v>36</v>
      </c>
      <c r="AX211" s="11" t="s">
        <v>72</v>
      </c>
      <c r="AY211" s="217" t="s">
        <v>162</v>
      </c>
    </row>
    <row r="212" spans="2:65" s="11" customFormat="1">
      <c r="B212" s="207"/>
      <c r="C212" s="208"/>
      <c r="D212" s="204" t="s">
        <v>173</v>
      </c>
      <c r="E212" s="209" t="s">
        <v>21</v>
      </c>
      <c r="F212" s="210" t="s">
        <v>304</v>
      </c>
      <c r="G212" s="208"/>
      <c r="H212" s="211" t="s">
        <v>21</v>
      </c>
      <c r="I212" s="212"/>
      <c r="J212" s="208"/>
      <c r="K212" s="208"/>
      <c r="L212" s="213"/>
      <c r="M212" s="214"/>
      <c r="N212" s="215"/>
      <c r="O212" s="215"/>
      <c r="P212" s="215"/>
      <c r="Q212" s="215"/>
      <c r="R212" s="215"/>
      <c r="S212" s="215"/>
      <c r="T212" s="216"/>
      <c r="AT212" s="217" t="s">
        <v>173</v>
      </c>
      <c r="AU212" s="217" t="s">
        <v>82</v>
      </c>
      <c r="AV212" s="11" t="s">
        <v>80</v>
      </c>
      <c r="AW212" s="11" t="s">
        <v>36</v>
      </c>
      <c r="AX212" s="11" t="s">
        <v>72</v>
      </c>
      <c r="AY212" s="217" t="s">
        <v>162</v>
      </c>
    </row>
    <row r="213" spans="2:65" s="12" customFormat="1">
      <c r="B213" s="218"/>
      <c r="C213" s="219"/>
      <c r="D213" s="204" t="s">
        <v>173</v>
      </c>
      <c r="E213" s="220" t="s">
        <v>21</v>
      </c>
      <c r="F213" s="221" t="s">
        <v>569</v>
      </c>
      <c r="G213" s="219"/>
      <c r="H213" s="222">
        <v>60</v>
      </c>
      <c r="I213" s="223"/>
      <c r="J213" s="219"/>
      <c r="K213" s="219"/>
      <c r="L213" s="224"/>
      <c r="M213" s="225"/>
      <c r="N213" s="226"/>
      <c r="O213" s="226"/>
      <c r="P213" s="226"/>
      <c r="Q213" s="226"/>
      <c r="R213" s="226"/>
      <c r="S213" s="226"/>
      <c r="T213" s="227"/>
      <c r="AT213" s="228" t="s">
        <v>173</v>
      </c>
      <c r="AU213" s="228" t="s">
        <v>82</v>
      </c>
      <c r="AV213" s="12" t="s">
        <v>82</v>
      </c>
      <c r="AW213" s="12" t="s">
        <v>36</v>
      </c>
      <c r="AX213" s="12" t="s">
        <v>72</v>
      </c>
      <c r="AY213" s="228" t="s">
        <v>162</v>
      </c>
    </row>
    <row r="214" spans="2:65" s="13" customFormat="1">
      <c r="B214" s="229"/>
      <c r="C214" s="230"/>
      <c r="D214" s="231" t="s">
        <v>173</v>
      </c>
      <c r="E214" s="232" t="s">
        <v>21</v>
      </c>
      <c r="F214" s="233" t="s">
        <v>177</v>
      </c>
      <c r="G214" s="230"/>
      <c r="H214" s="234">
        <v>60</v>
      </c>
      <c r="I214" s="235"/>
      <c r="J214" s="230"/>
      <c r="K214" s="230"/>
      <c r="L214" s="236"/>
      <c r="M214" s="237"/>
      <c r="N214" s="238"/>
      <c r="O214" s="238"/>
      <c r="P214" s="238"/>
      <c r="Q214" s="238"/>
      <c r="R214" s="238"/>
      <c r="S214" s="238"/>
      <c r="T214" s="239"/>
      <c r="AT214" s="240" t="s">
        <v>173</v>
      </c>
      <c r="AU214" s="240" t="s">
        <v>82</v>
      </c>
      <c r="AV214" s="13" t="s">
        <v>169</v>
      </c>
      <c r="AW214" s="13" t="s">
        <v>36</v>
      </c>
      <c r="AX214" s="13" t="s">
        <v>80</v>
      </c>
      <c r="AY214" s="240" t="s">
        <v>162</v>
      </c>
    </row>
    <row r="215" spans="2:65" s="1" customFormat="1" ht="40.15" customHeight="1">
      <c r="B215" s="40"/>
      <c r="C215" s="192" t="s">
        <v>306</v>
      </c>
      <c r="D215" s="192" t="s">
        <v>164</v>
      </c>
      <c r="E215" s="193" t="s">
        <v>307</v>
      </c>
      <c r="F215" s="194" t="s">
        <v>308</v>
      </c>
      <c r="G215" s="195" t="s">
        <v>167</v>
      </c>
      <c r="H215" s="196">
        <v>598</v>
      </c>
      <c r="I215" s="197"/>
      <c r="J215" s="198">
        <f>ROUND(I215*H215,2)</f>
        <v>0</v>
      </c>
      <c r="K215" s="194" t="s">
        <v>168</v>
      </c>
      <c r="L215" s="60"/>
      <c r="M215" s="199" t="s">
        <v>21</v>
      </c>
      <c r="N215" s="200" t="s">
        <v>43</v>
      </c>
      <c r="O215" s="41"/>
      <c r="P215" s="201">
        <f>O215*H215</f>
        <v>0</v>
      </c>
      <c r="Q215" s="201">
        <v>0</v>
      </c>
      <c r="R215" s="201">
        <f>Q215*H215</f>
        <v>0</v>
      </c>
      <c r="S215" s="201">
        <v>0</v>
      </c>
      <c r="T215" s="202">
        <f>S215*H215</f>
        <v>0</v>
      </c>
      <c r="AR215" s="23" t="s">
        <v>169</v>
      </c>
      <c r="AT215" s="23" t="s">
        <v>164</v>
      </c>
      <c r="AU215" s="23" t="s">
        <v>82</v>
      </c>
      <c r="AY215" s="23" t="s">
        <v>162</v>
      </c>
      <c r="BE215" s="203">
        <f>IF(N215="základní",J215,0)</f>
        <v>0</v>
      </c>
      <c r="BF215" s="203">
        <f>IF(N215="snížená",J215,0)</f>
        <v>0</v>
      </c>
      <c r="BG215" s="203">
        <f>IF(N215="zákl. přenesená",J215,0)</f>
        <v>0</v>
      </c>
      <c r="BH215" s="203">
        <f>IF(N215="sníž. přenesená",J215,0)</f>
        <v>0</v>
      </c>
      <c r="BI215" s="203">
        <f>IF(N215="nulová",J215,0)</f>
        <v>0</v>
      </c>
      <c r="BJ215" s="23" t="s">
        <v>80</v>
      </c>
      <c r="BK215" s="203">
        <f>ROUND(I215*H215,2)</f>
        <v>0</v>
      </c>
      <c r="BL215" s="23" t="s">
        <v>169</v>
      </c>
      <c r="BM215" s="23" t="s">
        <v>1043</v>
      </c>
    </row>
    <row r="216" spans="2:65" s="1" customFormat="1" ht="229.5">
      <c r="B216" s="40"/>
      <c r="C216" s="62"/>
      <c r="D216" s="204" t="s">
        <v>171</v>
      </c>
      <c r="E216" s="62"/>
      <c r="F216" s="205" t="s">
        <v>303</v>
      </c>
      <c r="G216" s="62"/>
      <c r="H216" s="62"/>
      <c r="I216" s="162"/>
      <c r="J216" s="62"/>
      <c r="K216" s="62"/>
      <c r="L216" s="60"/>
      <c r="M216" s="206"/>
      <c r="N216" s="41"/>
      <c r="O216" s="41"/>
      <c r="P216" s="41"/>
      <c r="Q216" s="41"/>
      <c r="R216" s="41"/>
      <c r="S216" s="41"/>
      <c r="T216" s="77"/>
      <c r="AT216" s="23" t="s">
        <v>171</v>
      </c>
      <c r="AU216" s="23" t="s">
        <v>82</v>
      </c>
    </row>
    <row r="217" spans="2:65" s="11" customFormat="1">
      <c r="B217" s="207"/>
      <c r="C217" s="208"/>
      <c r="D217" s="204" t="s">
        <v>173</v>
      </c>
      <c r="E217" s="209" t="s">
        <v>21</v>
      </c>
      <c r="F217" s="210" t="s">
        <v>1009</v>
      </c>
      <c r="G217" s="208"/>
      <c r="H217" s="211" t="s">
        <v>21</v>
      </c>
      <c r="I217" s="212"/>
      <c r="J217" s="208"/>
      <c r="K217" s="208"/>
      <c r="L217" s="213"/>
      <c r="M217" s="214"/>
      <c r="N217" s="215"/>
      <c r="O217" s="215"/>
      <c r="P217" s="215"/>
      <c r="Q217" s="215"/>
      <c r="R217" s="215"/>
      <c r="S217" s="215"/>
      <c r="T217" s="216"/>
      <c r="AT217" s="217" t="s">
        <v>173</v>
      </c>
      <c r="AU217" s="217" t="s">
        <v>82</v>
      </c>
      <c r="AV217" s="11" t="s">
        <v>80</v>
      </c>
      <c r="AW217" s="11" t="s">
        <v>36</v>
      </c>
      <c r="AX217" s="11" t="s">
        <v>72</v>
      </c>
      <c r="AY217" s="217" t="s">
        <v>162</v>
      </c>
    </row>
    <row r="218" spans="2:65" s="11" customFormat="1">
      <c r="B218" s="207"/>
      <c r="C218" s="208"/>
      <c r="D218" s="204" t="s">
        <v>173</v>
      </c>
      <c r="E218" s="209" t="s">
        <v>21</v>
      </c>
      <c r="F218" s="210" t="s">
        <v>310</v>
      </c>
      <c r="G218" s="208"/>
      <c r="H218" s="211" t="s">
        <v>21</v>
      </c>
      <c r="I218" s="212"/>
      <c r="J218" s="208"/>
      <c r="K218" s="208"/>
      <c r="L218" s="213"/>
      <c r="M218" s="214"/>
      <c r="N218" s="215"/>
      <c r="O218" s="215"/>
      <c r="P218" s="215"/>
      <c r="Q218" s="215"/>
      <c r="R218" s="215"/>
      <c r="S218" s="215"/>
      <c r="T218" s="216"/>
      <c r="AT218" s="217" t="s">
        <v>173</v>
      </c>
      <c r="AU218" s="217" t="s">
        <v>82</v>
      </c>
      <c r="AV218" s="11" t="s">
        <v>80</v>
      </c>
      <c r="AW218" s="11" t="s">
        <v>36</v>
      </c>
      <c r="AX218" s="11" t="s">
        <v>72</v>
      </c>
      <c r="AY218" s="217" t="s">
        <v>162</v>
      </c>
    </row>
    <row r="219" spans="2:65" s="12" customFormat="1">
      <c r="B219" s="218"/>
      <c r="C219" s="219"/>
      <c r="D219" s="204" t="s">
        <v>173</v>
      </c>
      <c r="E219" s="220" t="s">
        <v>21</v>
      </c>
      <c r="F219" s="221" t="s">
        <v>1044</v>
      </c>
      <c r="G219" s="219"/>
      <c r="H219" s="222">
        <v>299</v>
      </c>
      <c r="I219" s="223"/>
      <c r="J219" s="219"/>
      <c r="K219" s="219"/>
      <c r="L219" s="224"/>
      <c r="M219" s="225"/>
      <c r="N219" s="226"/>
      <c r="O219" s="226"/>
      <c r="P219" s="226"/>
      <c r="Q219" s="226"/>
      <c r="R219" s="226"/>
      <c r="S219" s="226"/>
      <c r="T219" s="227"/>
      <c r="AT219" s="228" t="s">
        <v>173</v>
      </c>
      <c r="AU219" s="228" t="s">
        <v>82</v>
      </c>
      <c r="AV219" s="12" t="s">
        <v>82</v>
      </c>
      <c r="AW219" s="12" t="s">
        <v>36</v>
      </c>
      <c r="AX219" s="12" t="s">
        <v>72</v>
      </c>
      <c r="AY219" s="228" t="s">
        <v>162</v>
      </c>
    </row>
    <row r="220" spans="2:65" s="11" customFormat="1">
      <c r="B220" s="207"/>
      <c r="C220" s="208"/>
      <c r="D220" s="204" t="s">
        <v>173</v>
      </c>
      <c r="E220" s="209" t="s">
        <v>21</v>
      </c>
      <c r="F220" s="210" t="s">
        <v>312</v>
      </c>
      <c r="G220" s="208"/>
      <c r="H220" s="211" t="s">
        <v>21</v>
      </c>
      <c r="I220" s="212"/>
      <c r="J220" s="208"/>
      <c r="K220" s="208"/>
      <c r="L220" s="213"/>
      <c r="M220" s="214"/>
      <c r="N220" s="215"/>
      <c r="O220" s="215"/>
      <c r="P220" s="215"/>
      <c r="Q220" s="215"/>
      <c r="R220" s="215"/>
      <c r="S220" s="215"/>
      <c r="T220" s="216"/>
      <c r="AT220" s="217" t="s">
        <v>173</v>
      </c>
      <c r="AU220" s="217" t="s">
        <v>82</v>
      </c>
      <c r="AV220" s="11" t="s">
        <v>80</v>
      </c>
      <c r="AW220" s="11" t="s">
        <v>36</v>
      </c>
      <c r="AX220" s="11" t="s">
        <v>72</v>
      </c>
      <c r="AY220" s="217" t="s">
        <v>162</v>
      </c>
    </row>
    <row r="221" spans="2:65" s="12" customFormat="1">
      <c r="B221" s="218"/>
      <c r="C221" s="219"/>
      <c r="D221" s="204" t="s">
        <v>173</v>
      </c>
      <c r="E221" s="220" t="s">
        <v>21</v>
      </c>
      <c r="F221" s="221" t="s">
        <v>718</v>
      </c>
      <c r="G221" s="219"/>
      <c r="H221" s="222">
        <v>89</v>
      </c>
      <c r="I221" s="223"/>
      <c r="J221" s="219"/>
      <c r="K221" s="219"/>
      <c r="L221" s="224"/>
      <c r="M221" s="225"/>
      <c r="N221" s="226"/>
      <c r="O221" s="226"/>
      <c r="P221" s="226"/>
      <c r="Q221" s="226"/>
      <c r="R221" s="226"/>
      <c r="S221" s="226"/>
      <c r="T221" s="227"/>
      <c r="AT221" s="228" t="s">
        <v>173</v>
      </c>
      <c r="AU221" s="228" t="s">
        <v>82</v>
      </c>
      <c r="AV221" s="12" t="s">
        <v>82</v>
      </c>
      <c r="AW221" s="12" t="s">
        <v>36</v>
      </c>
      <c r="AX221" s="12" t="s">
        <v>72</v>
      </c>
      <c r="AY221" s="228" t="s">
        <v>162</v>
      </c>
    </row>
    <row r="222" spans="2:65" s="11" customFormat="1">
      <c r="B222" s="207"/>
      <c r="C222" s="208"/>
      <c r="D222" s="204" t="s">
        <v>173</v>
      </c>
      <c r="E222" s="209" t="s">
        <v>21</v>
      </c>
      <c r="F222" s="210" t="s">
        <v>314</v>
      </c>
      <c r="G222" s="208"/>
      <c r="H222" s="211" t="s">
        <v>21</v>
      </c>
      <c r="I222" s="212"/>
      <c r="J222" s="208"/>
      <c r="K222" s="208"/>
      <c r="L222" s="213"/>
      <c r="M222" s="214"/>
      <c r="N222" s="215"/>
      <c r="O222" s="215"/>
      <c r="P222" s="215"/>
      <c r="Q222" s="215"/>
      <c r="R222" s="215"/>
      <c r="S222" s="215"/>
      <c r="T222" s="216"/>
      <c r="AT222" s="217" t="s">
        <v>173</v>
      </c>
      <c r="AU222" s="217" t="s">
        <v>82</v>
      </c>
      <c r="AV222" s="11" t="s">
        <v>80</v>
      </c>
      <c r="AW222" s="11" t="s">
        <v>36</v>
      </c>
      <c r="AX222" s="11" t="s">
        <v>72</v>
      </c>
      <c r="AY222" s="217" t="s">
        <v>162</v>
      </c>
    </row>
    <row r="223" spans="2:65" s="12" customFormat="1">
      <c r="B223" s="218"/>
      <c r="C223" s="219"/>
      <c r="D223" s="204" t="s">
        <v>173</v>
      </c>
      <c r="E223" s="220" t="s">
        <v>21</v>
      </c>
      <c r="F223" s="221" t="s">
        <v>1045</v>
      </c>
      <c r="G223" s="219"/>
      <c r="H223" s="222">
        <v>210</v>
      </c>
      <c r="I223" s="223"/>
      <c r="J223" s="219"/>
      <c r="K223" s="219"/>
      <c r="L223" s="224"/>
      <c r="M223" s="225"/>
      <c r="N223" s="226"/>
      <c r="O223" s="226"/>
      <c r="P223" s="226"/>
      <c r="Q223" s="226"/>
      <c r="R223" s="226"/>
      <c r="S223" s="226"/>
      <c r="T223" s="227"/>
      <c r="AT223" s="228" t="s">
        <v>173</v>
      </c>
      <c r="AU223" s="228" t="s">
        <v>82</v>
      </c>
      <c r="AV223" s="12" t="s">
        <v>82</v>
      </c>
      <c r="AW223" s="12" t="s">
        <v>36</v>
      </c>
      <c r="AX223" s="12" t="s">
        <v>72</v>
      </c>
      <c r="AY223" s="228" t="s">
        <v>162</v>
      </c>
    </row>
    <row r="224" spans="2:65" s="13" customFormat="1">
      <c r="B224" s="229"/>
      <c r="C224" s="230"/>
      <c r="D224" s="231" t="s">
        <v>173</v>
      </c>
      <c r="E224" s="232" t="s">
        <v>21</v>
      </c>
      <c r="F224" s="233" t="s">
        <v>177</v>
      </c>
      <c r="G224" s="230"/>
      <c r="H224" s="234">
        <v>598</v>
      </c>
      <c r="I224" s="235"/>
      <c r="J224" s="230"/>
      <c r="K224" s="230"/>
      <c r="L224" s="236"/>
      <c r="M224" s="237"/>
      <c r="N224" s="238"/>
      <c r="O224" s="238"/>
      <c r="P224" s="238"/>
      <c r="Q224" s="238"/>
      <c r="R224" s="238"/>
      <c r="S224" s="238"/>
      <c r="T224" s="239"/>
      <c r="AT224" s="240" t="s">
        <v>173</v>
      </c>
      <c r="AU224" s="240" t="s">
        <v>82</v>
      </c>
      <c r="AV224" s="13" t="s">
        <v>169</v>
      </c>
      <c r="AW224" s="13" t="s">
        <v>36</v>
      </c>
      <c r="AX224" s="13" t="s">
        <v>80</v>
      </c>
      <c r="AY224" s="240" t="s">
        <v>162</v>
      </c>
    </row>
    <row r="225" spans="2:65" s="1" customFormat="1" ht="40.15" customHeight="1">
      <c r="B225" s="40"/>
      <c r="C225" s="192" t="s">
        <v>316</v>
      </c>
      <c r="D225" s="192" t="s">
        <v>164</v>
      </c>
      <c r="E225" s="193" t="s">
        <v>317</v>
      </c>
      <c r="F225" s="194" t="s">
        <v>318</v>
      </c>
      <c r="G225" s="195" t="s">
        <v>167</v>
      </c>
      <c r="H225" s="196">
        <v>40</v>
      </c>
      <c r="I225" s="197"/>
      <c r="J225" s="198">
        <f>ROUND(I225*H225,2)</f>
        <v>0</v>
      </c>
      <c r="K225" s="194" t="s">
        <v>168</v>
      </c>
      <c r="L225" s="60"/>
      <c r="M225" s="199" t="s">
        <v>21</v>
      </c>
      <c r="N225" s="200" t="s">
        <v>43</v>
      </c>
      <c r="O225" s="41"/>
      <c r="P225" s="201">
        <f>O225*H225</f>
        <v>0</v>
      </c>
      <c r="Q225" s="201">
        <v>0</v>
      </c>
      <c r="R225" s="201">
        <f>Q225*H225</f>
        <v>0</v>
      </c>
      <c r="S225" s="201">
        <v>0</v>
      </c>
      <c r="T225" s="202">
        <f>S225*H225</f>
        <v>0</v>
      </c>
      <c r="AR225" s="23" t="s">
        <v>169</v>
      </c>
      <c r="AT225" s="23" t="s">
        <v>164</v>
      </c>
      <c r="AU225" s="23" t="s">
        <v>82</v>
      </c>
      <c r="AY225" s="23" t="s">
        <v>162</v>
      </c>
      <c r="BE225" s="203">
        <f>IF(N225="základní",J225,0)</f>
        <v>0</v>
      </c>
      <c r="BF225" s="203">
        <f>IF(N225="snížená",J225,0)</f>
        <v>0</v>
      </c>
      <c r="BG225" s="203">
        <f>IF(N225="zákl. přenesená",J225,0)</f>
        <v>0</v>
      </c>
      <c r="BH225" s="203">
        <f>IF(N225="sníž. přenesená",J225,0)</f>
        <v>0</v>
      </c>
      <c r="BI225" s="203">
        <f>IF(N225="nulová",J225,0)</f>
        <v>0</v>
      </c>
      <c r="BJ225" s="23" t="s">
        <v>80</v>
      </c>
      <c r="BK225" s="203">
        <f>ROUND(I225*H225,2)</f>
        <v>0</v>
      </c>
      <c r="BL225" s="23" t="s">
        <v>169</v>
      </c>
      <c r="BM225" s="23" t="s">
        <v>1046</v>
      </c>
    </row>
    <row r="226" spans="2:65" s="1" customFormat="1" ht="229.5">
      <c r="B226" s="40"/>
      <c r="C226" s="62"/>
      <c r="D226" s="204" t="s">
        <v>171</v>
      </c>
      <c r="E226" s="62"/>
      <c r="F226" s="205" t="s">
        <v>303</v>
      </c>
      <c r="G226" s="62"/>
      <c r="H226" s="62"/>
      <c r="I226" s="162"/>
      <c r="J226" s="62"/>
      <c r="K226" s="62"/>
      <c r="L226" s="60"/>
      <c r="M226" s="206"/>
      <c r="N226" s="41"/>
      <c r="O226" s="41"/>
      <c r="P226" s="41"/>
      <c r="Q226" s="41"/>
      <c r="R226" s="41"/>
      <c r="S226" s="41"/>
      <c r="T226" s="77"/>
      <c r="AT226" s="23" t="s">
        <v>171</v>
      </c>
      <c r="AU226" s="23" t="s">
        <v>82</v>
      </c>
    </row>
    <row r="227" spans="2:65" s="11" customFormat="1">
      <c r="B227" s="207"/>
      <c r="C227" s="208"/>
      <c r="D227" s="204" t="s">
        <v>173</v>
      </c>
      <c r="E227" s="209" t="s">
        <v>21</v>
      </c>
      <c r="F227" s="210" t="s">
        <v>1009</v>
      </c>
      <c r="G227" s="208"/>
      <c r="H227" s="211" t="s">
        <v>21</v>
      </c>
      <c r="I227" s="212"/>
      <c r="J227" s="208"/>
      <c r="K227" s="208"/>
      <c r="L227" s="213"/>
      <c r="M227" s="214"/>
      <c r="N227" s="215"/>
      <c r="O227" s="215"/>
      <c r="P227" s="215"/>
      <c r="Q227" s="215"/>
      <c r="R227" s="215"/>
      <c r="S227" s="215"/>
      <c r="T227" s="216"/>
      <c r="AT227" s="217" t="s">
        <v>173</v>
      </c>
      <c r="AU227" s="217" t="s">
        <v>82</v>
      </c>
      <c r="AV227" s="11" t="s">
        <v>80</v>
      </c>
      <c r="AW227" s="11" t="s">
        <v>36</v>
      </c>
      <c r="AX227" s="11" t="s">
        <v>72</v>
      </c>
      <c r="AY227" s="217" t="s">
        <v>162</v>
      </c>
    </row>
    <row r="228" spans="2:65" s="11" customFormat="1">
      <c r="B228" s="207"/>
      <c r="C228" s="208"/>
      <c r="D228" s="204" t="s">
        <v>173</v>
      </c>
      <c r="E228" s="209" t="s">
        <v>21</v>
      </c>
      <c r="F228" s="210" t="s">
        <v>320</v>
      </c>
      <c r="G228" s="208"/>
      <c r="H228" s="211" t="s">
        <v>21</v>
      </c>
      <c r="I228" s="212"/>
      <c r="J228" s="208"/>
      <c r="K228" s="208"/>
      <c r="L228" s="213"/>
      <c r="M228" s="214"/>
      <c r="N228" s="215"/>
      <c r="O228" s="215"/>
      <c r="P228" s="215"/>
      <c r="Q228" s="215"/>
      <c r="R228" s="215"/>
      <c r="S228" s="215"/>
      <c r="T228" s="216"/>
      <c r="AT228" s="217" t="s">
        <v>173</v>
      </c>
      <c r="AU228" s="217" t="s">
        <v>82</v>
      </c>
      <c r="AV228" s="11" t="s">
        <v>80</v>
      </c>
      <c r="AW228" s="11" t="s">
        <v>36</v>
      </c>
      <c r="AX228" s="11" t="s">
        <v>72</v>
      </c>
      <c r="AY228" s="217" t="s">
        <v>162</v>
      </c>
    </row>
    <row r="229" spans="2:65" s="12" customFormat="1">
      <c r="B229" s="218"/>
      <c r="C229" s="219"/>
      <c r="D229" s="204" t="s">
        <v>173</v>
      </c>
      <c r="E229" s="220" t="s">
        <v>21</v>
      </c>
      <c r="F229" s="221" t="s">
        <v>1041</v>
      </c>
      <c r="G229" s="219"/>
      <c r="H229" s="222">
        <v>20</v>
      </c>
      <c r="I229" s="223"/>
      <c r="J229" s="219"/>
      <c r="K229" s="219"/>
      <c r="L229" s="224"/>
      <c r="M229" s="225"/>
      <c r="N229" s="226"/>
      <c r="O229" s="226"/>
      <c r="P229" s="226"/>
      <c r="Q229" s="226"/>
      <c r="R229" s="226"/>
      <c r="S229" s="226"/>
      <c r="T229" s="227"/>
      <c r="AT229" s="228" t="s">
        <v>173</v>
      </c>
      <c r="AU229" s="228" t="s">
        <v>82</v>
      </c>
      <c r="AV229" s="12" t="s">
        <v>82</v>
      </c>
      <c r="AW229" s="12" t="s">
        <v>36</v>
      </c>
      <c r="AX229" s="12" t="s">
        <v>72</v>
      </c>
      <c r="AY229" s="228" t="s">
        <v>162</v>
      </c>
    </row>
    <row r="230" spans="2:65" s="11" customFormat="1">
      <c r="B230" s="207"/>
      <c r="C230" s="208"/>
      <c r="D230" s="204" t="s">
        <v>173</v>
      </c>
      <c r="E230" s="209" t="s">
        <v>21</v>
      </c>
      <c r="F230" s="210" t="s">
        <v>322</v>
      </c>
      <c r="G230" s="208"/>
      <c r="H230" s="211" t="s">
        <v>21</v>
      </c>
      <c r="I230" s="212"/>
      <c r="J230" s="208"/>
      <c r="K230" s="208"/>
      <c r="L230" s="213"/>
      <c r="M230" s="214"/>
      <c r="N230" s="215"/>
      <c r="O230" s="215"/>
      <c r="P230" s="215"/>
      <c r="Q230" s="215"/>
      <c r="R230" s="215"/>
      <c r="S230" s="215"/>
      <c r="T230" s="216"/>
      <c r="AT230" s="217" t="s">
        <v>173</v>
      </c>
      <c r="AU230" s="217" t="s">
        <v>82</v>
      </c>
      <c r="AV230" s="11" t="s">
        <v>80</v>
      </c>
      <c r="AW230" s="11" t="s">
        <v>36</v>
      </c>
      <c r="AX230" s="11" t="s">
        <v>72</v>
      </c>
      <c r="AY230" s="217" t="s">
        <v>162</v>
      </c>
    </row>
    <row r="231" spans="2:65" s="12" customFormat="1">
      <c r="B231" s="218"/>
      <c r="C231" s="219"/>
      <c r="D231" s="204" t="s">
        <v>173</v>
      </c>
      <c r="E231" s="220" t="s">
        <v>21</v>
      </c>
      <c r="F231" s="221" t="s">
        <v>203</v>
      </c>
      <c r="G231" s="219"/>
      <c r="H231" s="222">
        <v>20</v>
      </c>
      <c r="I231" s="223"/>
      <c r="J231" s="219"/>
      <c r="K231" s="219"/>
      <c r="L231" s="224"/>
      <c r="M231" s="225"/>
      <c r="N231" s="226"/>
      <c r="O231" s="226"/>
      <c r="P231" s="226"/>
      <c r="Q231" s="226"/>
      <c r="R231" s="226"/>
      <c r="S231" s="226"/>
      <c r="T231" s="227"/>
      <c r="AT231" s="228" t="s">
        <v>173</v>
      </c>
      <c r="AU231" s="228" t="s">
        <v>82</v>
      </c>
      <c r="AV231" s="12" t="s">
        <v>82</v>
      </c>
      <c r="AW231" s="12" t="s">
        <v>36</v>
      </c>
      <c r="AX231" s="12" t="s">
        <v>72</v>
      </c>
      <c r="AY231" s="228" t="s">
        <v>162</v>
      </c>
    </row>
    <row r="232" spans="2:65" s="13" customFormat="1">
      <c r="B232" s="229"/>
      <c r="C232" s="230"/>
      <c r="D232" s="231" t="s">
        <v>173</v>
      </c>
      <c r="E232" s="232" t="s">
        <v>21</v>
      </c>
      <c r="F232" s="233" t="s">
        <v>177</v>
      </c>
      <c r="G232" s="230"/>
      <c r="H232" s="234">
        <v>40</v>
      </c>
      <c r="I232" s="235"/>
      <c r="J232" s="230"/>
      <c r="K232" s="230"/>
      <c r="L232" s="236"/>
      <c r="M232" s="237"/>
      <c r="N232" s="238"/>
      <c r="O232" s="238"/>
      <c r="P232" s="238"/>
      <c r="Q232" s="238"/>
      <c r="R232" s="238"/>
      <c r="S232" s="238"/>
      <c r="T232" s="239"/>
      <c r="AT232" s="240" t="s">
        <v>173</v>
      </c>
      <c r="AU232" s="240" t="s">
        <v>82</v>
      </c>
      <c r="AV232" s="13" t="s">
        <v>169</v>
      </c>
      <c r="AW232" s="13" t="s">
        <v>36</v>
      </c>
      <c r="AX232" s="13" t="s">
        <v>80</v>
      </c>
      <c r="AY232" s="240" t="s">
        <v>162</v>
      </c>
    </row>
    <row r="233" spans="2:65" s="1" customFormat="1" ht="20.45" customHeight="1">
      <c r="B233" s="40"/>
      <c r="C233" s="192" t="s">
        <v>323</v>
      </c>
      <c r="D233" s="192" t="s">
        <v>164</v>
      </c>
      <c r="E233" s="193" t="s">
        <v>324</v>
      </c>
      <c r="F233" s="194" t="s">
        <v>325</v>
      </c>
      <c r="G233" s="195" t="s">
        <v>167</v>
      </c>
      <c r="H233" s="196">
        <v>124.5</v>
      </c>
      <c r="I233" s="197"/>
      <c r="J233" s="198">
        <f>ROUND(I233*H233,2)</f>
        <v>0</v>
      </c>
      <c r="K233" s="194" t="s">
        <v>168</v>
      </c>
      <c r="L233" s="60"/>
      <c r="M233" s="199" t="s">
        <v>21</v>
      </c>
      <c r="N233" s="200" t="s">
        <v>43</v>
      </c>
      <c r="O233" s="41"/>
      <c r="P233" s="201">
        <f>O233*H233</f>
        <v>0</v>
      </c>
      <c r="Q233" s="201">
        <v>0</v>
      </c>
      <c r="R233" s="201">
        <f>Q233*H233</f>
        <v>0</v>
      </c>
      <c r="S233" s="201">
        <v>0</v>
      </c>
      <c r="T233" s="202">
        <f>S233*H233</f>
        <v>0</v>
      </c>
      <c r="AR233" s="23" t="s">
        <v>169</v>
      </c>
      <c r="AT233" s="23" t="s">
        <v>164</v>
      </c>
      <c r="AU233" s="23" t="s">
        <v>82</v>
      </c>
      <c r="AY233" s="23" t="s">
        <v>162</v>
      </c>
      <c r="BE233" s="203">
        <f>IF(N233="základní",J233,0)</f>
        <v>0</v>
      </c>
      <c r="BF233" s="203">
        <f>IF(N233="snížená",J233,0)</f>
        <v>0</v>
      </c>
      <c r="BG233" s="203">
        <f>IF(N233="zákl. přenesená",J233,0)</f>
        <v>0</v>
      </c>
      <c r="BH233" s="203">
        <f>IF(N233="sníž. přenesená",J233,0)</f>
        <v>0</v>
      </c>
      <c r="BI233" s="203">
        <f>IF(N233="nulová",J233,0)</f>
        <v>0</v>
      </c>
      <c r="BJ233" s="23" t="s">
        <v>80</v>
      </c>
      <c r="BK233" s="203">
        <f>ROUND(I233*H233,2)</f>
        <v>0</v>
      </c>
      <c r="BL233" s="23" t="s">
        <v>169</v>
      </c>
      <c r="BM233" s="23" t="s">
        <v>1047</v>
      </c>
    </row>
    <row r="234" spans="2:65" s="1" customFormat="1" ht="54">
      <c r="B234" s="40"/>
      <c r="C234" s="62"/>
      <c r="D234" s="204" t="s">
        <v>171</v>
      </c>
      <c r="E234" s="62"/>
      <c r="F234" s="205" t="s">
        <v>327</v>
      </c>
      <c r="G234" s="62"/>
      <c r="H234" s="62"/>
      <c r="I234" s="162"/>
      <c r="J234" s="62"/>
      <c r="K234" s="62"/>
      <c r="L234" s="60"/>
      <c r="M234" s="206"/>
      <c r="N234" s="41"/>
      <c r="O234" s="41"/>
      <c r="P234" s="41"/>
      <c r="Q234" s="41"/>
      <c r="R234" s="41"/>
      <c r="S234" s="41"/>
      <c r="T234" s="77"/>
      <c r="AT234" s="23" t="s">
        <v>171</v>
      </c>
      <c r="AU234" s="23" t="s">
        <v>82</v>
      </c>
    </row>
    <row r="235" spans="2:65" s="11" customFormat="1">
      <c r="B235" s="207"/>
      <c r="C235" s="208"/>
      <c r="D235" s="204" t="s">
        <v>173</v>
      </c>
      <c r="E235" s="209" t="s">
        <v>21</v>
      </c>
      <c r="F235" s="210" t="s">
        <v>1009</v>
      </c>
      <c r="G235" s="208"/>
      <c r="H235" s="211" t="s">
        <v>21</v>
      </c>
      <c r="I235" s="212"/>
      <c r="J235" s="208"/>
      <c r="K235" s="208"/>
      <c r="L235" s="213"/>
      <c r="M235" s="214"/>
      <c r="N235" s="215"/>
      <c r="O235" s="215"/>
      <c r="P235" s="215"/>
      <c r="Q235" s="215"/>
      <c r="R235" s="215"/>
      <c r="S235" s="215"/>
      <c r="T235" s="216"/>
      <c r="AT235" s="217" t="s">
        <v>173</v>
      </c>
      <c r="AU235" s="217" t="s">
        <v>82</v>
      </c>
      <c r="AV235" s="11" t="s">
        <v>80</v>
      </c>
      <c r="AW235" s="11" t="s">
        <v>36</v>
      </c>
      <c r="AX235" s="11" t="s">
        <v>72</v>
      </c>
      <c r="AY235" s="217" t="s">
        <v>162</v>
      </c>
    </row>
    <row r="236" spans="2:65" s="11" customFormat="1">
      <c r="B236" s="207"/>
      <c r="C236" s="208"/>
      <c r="D236" s="204" t="s">
        <v>173</v>
      </c>
      <c r="E236" s="209" t="s">
        <v>21</v>
      </c>
      <c r="F236" s="210" t="s">
        <v>328</v>
      </c>
      <c r="G236" s="208"/>
      <c r="H236" s="211" t="s">
        <v>21</v>
      </c>
      <c r="I236" s="212"/>
      <c r="J236" s="208"/>
      <c r="K236" s="208"/>
      <c r="L236" s="213"/>
      <c r="M236" s="214"/>
      <c r="N236" s="215"/>
      <c r="O236" s="215"/>
      <c r="P236" s="215"/>
      <c r="Q236" s="215"/>
      <c r="R236" s="215"/>
      <c r="S236" s="215"/>
      <c r="T236" s="216"/>
      <c r="AT236" s="217" t="s">
        <v>173</v>
      </c>
      <c r="AU236" s="217" t="s">
        <v>82</v>
      </c>
      <c r="AV236" s="11" t="s">
        <v>80</v>
      </c>
      <c r="AW236" s="11" t="s">
        <v>36</v>
      </c>
      <c r="AX236" s="11" t="s">
        <v>72</v>
      </c>
      <c r="AY236" s="217" t="s">
        <v>162</v>
      </c>
    </row>
    <row r="237" spans="2:65" s="11" customFormat="1">
      <c r="B237" s="207"/>
      <c r="C237" s="208"/>
      <c r="D237" s="204" t="s">
        <v>173</v>
      </c>
      <c r="E237" s="209" t="s">
        <v>21</v>
      </c>
      <c r="F237" s="210" t="s">
        <v>210</v>
      </c>
      <c r="G237" s="208"/>
      <c r="H237" s="211" t="s">
        <v>21</v>
      </c>
      <c r="I237" s="212"/>
      <c r="J237" s="208"/>
      <c r="K237" s="208"/>
      <c r="L237" s="213"/>
      <c r="M237" s="214"/>
      <c r="N237" s="215"/>
      <c r="O237" s="215"/>
      <c r="P237" s="215"/>
      <c r="Q237" s="215"/>
      <c r="R237" s="215"/>
      <c r="S237" s="215"/>
      <c r="T237" s="216"/>
      <c r="AT237" s="217" t="s">
        <v>173</v>
      </c>
      <c r="AU237" s="217" t="s">
        <v>82</v>
      </c>
      <c r="AV237" s="11" t="s">
        <v>80</v>
      </c>
      <c r="AW237" s="11" t="s">
        <v>36</v>
      </c>
      <c r="AX237" s="11" t="s">
        <v>72</v>
      </c>
      <c r="AY237" s="217" t="s">
        <v>162</v>
      </c>
    </row>
    <row r="238" spans="2:65" s="12" customFormat="1">
      <c r="B238" s="218"/>
      <c r="C238" s="219"/>
      <c r="D238" s="204" t="s">
        <v>173</v>
      </c>
      <c r="E238" s="220" t="s">
        <v>21</v>
      </c>
      <c r="F238" s="221" t="s">
        <v>569</v>
      </c>
      <c r="G238" s="219"/>
      <c r="H238" s="222">
        <v>60</v>
      </c>
      <c r="I238" s="223"/>
      <c r="J238" s="219"/>
      <c r="K238" s="219"/>
      <c r="L238" s="224"/>
      <c r="M238" s="225"/>
      <c r="N238" s="226"/>
      <c r="O238" s="226"/>
      <c r="P238" s="226"/>
      <c r="Q238" s="226"/>
      <c r="R238" s="226"/>
      <c r="S238" s="226"/>
      <c r="T238" s="227"/>
      <c r="AT238" s="228" t="s">
        <v>173</v>
      </c>
      <c r="AU238" s="228" t="s">
        <v>82</v>
      </c>
      <c r="AV238" s="12" t="s">
        <v>82</v>
      </c>
      <c r="AW238" s="12" t="s">
        <v>36</v>
      </c>
      <c r="AX238" s="12" t="s">
        <v>72</v>
      </c>
      <c r="AY238" s="228" t="s">
        <v>162</v>
      </c>
    </row>
    <row r="239" spans="2:65" s="11" customFormat="1">
      <c r="B239" s="207"/>
      <c r="C239" s="208"/>
      <c r="D239" s="204" t="s">
        <v>173</v>
      </c>
      <c r="E239" s="209" t="s">
        <v>21</v>
      </c>
      <c r="F239" s="210" t="s">
        <v>212</v>
      </c>
      <c r="G239" s="208"/>
      <c r="H239" s="211" t="s">
        <v>21</v>
      </c>
      <c r="I239" s="212"/>
      <c r="J239" s="208"/>
      <c r="K239" s="208"/>
      <c r="L239" s="213"/>
      <c r="M239" s="214"/>
      <c r="N239" s="215"/>
      <c r="O239" s="215"/>
      <c r="P239" s="215"/>
      <c r="Q239" s="215"/>
      <c r="R239" s="215"/>
      <c r="S239" s="215"/>
      <c r="T239" s="216"/>
      <c r="AT239" s="217" t="s">
        <v>173</v>
      </c>
      <c r="AU239" s="217" t="s">
        <v>82</v>
      </c>
      <c r="AV239" s="11" t="s">
        <v>80</v>
      </c>
      <c r="AW239" s="11" t="s">
        <v>36</v>
      </c>
      <c r="AX239" s="11" t="s">
        <v>72</v>
      </c>
      <c r="AY239" s="217" t="s">
        <v>162</v>
      </c>
    </row>
    <row r="240" spans="2:65" s="12" customFormat="1">
      <c r="B240" s="218"/>
      <c r="C240" s="219"/>
      <c r="D240" s="204" t="s">
        <v>173</v>
      </c>
      <c r="E240" s="220" t="s">
        <v>21</v>
      </c>
      <c r="F240" s="221" t="s">
        <v>1048</v>
      </c>
      <c r="G240" s="219"/>
      <c r="H240" s="222">
        <v>64.5</v>
      </c>
      <c r="I240" s="223"/>
      <c r="J240" s="219"/>
      <c r="K240" s="219"/>
      <c r="L240" s="224"/>
      <c r="M240" s="225"/>
      <c r="N240" s="226"/>
      <c r="O240" s="226"/>
      <c r="P240" s="226"/>
      <c r="Q240" s="226"/>
      <c r="R240" s="226"/>
      <c r="S240" s="226"/>
      <c r="T240" s="227"/>
      <c r="AT240" s="228" t="s">
        <v>173</v>
      </c>
      <c r="AU240" s="228" t="s">
        <v>82</v>
      </c>
      <c r="AV240" s="12" t="s">
        <v>82</v>
      </c>
      <c r="AW240" s="12" t="s">
        <v>36</v>
      </c>
      <c r="AX240" s="12" t="s">
        <v>72</v>
      </c>
      <c r="AY240" s="228" t="s">
        <v>162</v>
      </c>
    </row>
    <row r="241" spans="2:65" s="13" customFormat="1">
      <c r="B241" s="229"/>
      <c r="C241" s="230"/>
      <c r="D241" s="231" t="s">
        <v>173</v>
      </c>
      <c r="E241" s="232" t="s">
        <v>21</v>
      </c>
      <c r="F241" s="233" t="s">
        <v>177</v>
      </c>
      <c r="G241" s="230"/>
      <c r="H241" s="234">
        <v>124.5</v>
      </c>
      <c r="I241" s="235"/>
      <c r="J241" s="230"/>
      <c r="K241" s="230"/>
      <c r="L241" s="236"/>
      <c r="M241" s="237"/>
      <c r="N241" s="238"/>
      <c r="O241" s="238"/>
      <c r="P241" s="238"/>
      <c r="Q241" s="238"/>
      <c r="R241" s="238"/>
      <c r="S241" s="238"/>
      <c r="T241" s="239"/>
      <c r="AT241" s="240" t="s">
        <v>173</v>
      </c>
      <c r="AU241" s="240" t="s">
        <v>82</v>
      </c>
      <c r="AV241" s="13" t="s">
        <v>169</v>
      </c>
      <c r="AW241" s="13" t="s">
        <v>36</v>
      </c>
      <c r="AX241" s="13" t="s">
        <v>80</v>
      </c>
      <c r="AY241" s="240" t="s">
        <v>162</v>
      </c>
    </row>
    <row r="242" spans="2:65" s="1" customFormat="1" ht="28.9" customHeight="1">
      <c r="B242" s="40"/>
      <c r="C242" s="192" t="s">
        <v>330</v>
      </c>
      <c r="D242" s="192" t="s">
        <v>164</v>
      </c>
      <c r="E242" s="193" t="s">
        <v>331</v>
      </c>
      <c r="F242" s="194" t="s">
        <v>332</v>
      </c>
      <c r="G242" s="195" t="s">
        <v>167</v>
      </c>
      <c r="H242" s="196">
        <v>64.5</v>
      </c>
      <c r="I242" s="197"/>
      <c r="J242" s="198">
        <f>ROUND(I242*H242,2)</f>
        <v>0</v>
      </c>
      <c r="K242" s="194" t="s">
        <v>168</v>
      </c>
      <c r="L242" s="60"/>
      <c r="M242" s="199" t="s">
        <v>21</v>
      </c>
      <c r="N242" s="200" t="s">
        <v>43</v>
      </c>
      <c r="O242" s="41"/>
      <c r="P242" s="201">
        <f>O242*H242</f>
        <v>0</v>
      </c>
      <c r="Q242" s="201">
        <v>0</v>
      </c>
      <c r="R242" s="201">
        <f>Q242*H242</f>
        <v>0</v>
      </c>
      <c r="S242" s="201">
        <v>0</v>
      </c>
      <c r="T242" s="202">
        <f>S242*H242</f>
        <v>0</v>
      </c>
      <c r="AR242" s="23" t="s">
        <v>169</v>
      </c>
      <c r="AT242" s="23" t="s">
        <v>164</v>
      </c>
      <c r="AU242" s="23" t="s">
        <v>82</v>
      </c>
      <c r="AY242" s="23" t="s">
        <v>162</v>
      </c>
      <c r="BE242" s="203">
        <f>IF(N242="základní",J242,0)</f>
        <v>0</v>
      </c>
      <c r="BF242" s="203">
        <f>IF(N242="snížená",J242,0)</f>
        <v>0</v>
      </c>
      <c r="BG242" s="203">
        <f>IF(N242="zákl. přenesená",J242,0)</f>
        <v>0</v>
      </c>
      <c r="BH242" s="203">
        <f>IF(N242="sníž. přenesená",J242,0)</f>
        <v>0</v>
      </c>
      <c r="BI242" s="203">
        <f>IF(N242="nulová",J242,0)</f>
        <v>0</v>
      </c>
      <c r="BJ242" s="23" t="s">
        <v>80</v>
      </c>
      <c r="BK242" s="203">
        <f>ROUND(I242*H242,2)</f>
        <v>0</v>
      </c>
      <c r="BL242" s="23" t="s">
        <v>169</v>
      </c>
      <c r="BM242" s="23" t="s">
        <v>1049</v>
      </c>
    </row>
    <row r="243" spans="2:65" s="1" customFormat="1" ht="175.5">
      <c r="B243" s="40"/>
      <c r="C243" s="62"/>
      <c r="D243" s="204" t="s">
        <v>171</v>
      </c>
      <c r="E243" s="62"/>
      <c r="F243" s="205" t="s">
        <v>334</v>
      </c>
      <c r="G243" s="62"/>
      <c r="H243" s="62"/>
      <c r="I243" s="162"/>
      <c r="J243" s="62"/>
      <c r="K243" s="62"/>
      <c r="L243" s="60"/>
      <c r="M243" s="206"/>
      <c r="N243" s="41"/>
      <c r="O243" s="41"/>
      <c r="P243" s="41"/>
      <c r="Q243" s="41"/>
      <c r="R243" s="41"/>
      <c r="S243" s="41"/>
      <c r="T243" s="77"/>
      <c r="AT243" s="23" t="s">
        <v>171</v>
      </c>
      <c r="AU243" s="23" t="s">
        <v>82</v>
      </c>
    </row>
    <row r="244" spans="2:65" s="11" customFormat="1">
      <c r="B244" s="207"/>
      <c r="C244" s="208"/>
      <c r="D244" s="204" t="s">
        <v>173</v>
      </c>
      <c r="E244" s="209" t="s">
        <v>21</v>
      </c>
      <c r="F244" s="210" t="s">
        <v>1009</v>
      </c>
      <c r="G244" s="208"/>
      <c r="H244" s="211" t="s">
        <v>21</v>
      </c>
      <c r="I244" s="212"/>
      <c r="J244" s="208"/>
      <c r="K244" s="208"/>
      <c r="L244" s="213"/>
      <c r="M244" s="214"/>
      <c r="N244" s="215"/>
      <c r="O244" s="215"/>
      <c r="P244" s="215"/>
      <c r="Q244" s="215"/>
      <c r="R244" s="215"/>
      <c r="S244" s="215"/>
      <c r="T244" s="216"/>
      <c r="AT244" s="217" t="s">
        <v>173</v>
      </c>
      <c r="AU244" s="217" t="s">
        <v>82</v>
      </c>
      <c r="AV244" s="11" t="s">
        <v>80</v>
      </c>
      <c r="AW244" s="11" t="s">
        <v>36</v>
      </c>
      <c r="AX244" s="11" t="s">
        <v>72</v>
      </c>
      <c r="AY244" s="217" t="s">
        <v>162</v>
      </c>
    </row>
    <row r="245" spans="2:65" s="11" customFormat="1">
      <c r="B245" s="207"/>
      <c r="C245" s="208"/>
      <c r="D245" s="204" t="s">
        <v>173</v>
      </c>
      <c r="E245" s="209" t="s">
        <v>21</v>
      </c>
      <c r="F245" s="210" t="s">
        <v>335</v>
      </c>
      <c r="G245" s="208"/>
      <c r="H245" s="211" t="s">
        <v>21</v>
      </c>
      <c r="I245" s="212"/>
      <c r="J245" s="208"/>
      <c r="K245" s="208"/>
      <c r="L245" s="213"/>
      <c r="M245" s="214"/>
      <c r="N245" s="215"/>
      <c r="O245" s="215"/>
      <c r="P245" s="215"/>
      <c r="Q245" s="215"/>
      <c r="R245" s="215"/>
      <c r="S245" s="215"/>
      <c r="T245" s="216"/>
      <c r="AT245" s="217" t="s">
        <v>173</v>
      </c>
      <c r="AU245" s="217" t="s">
        <v>82</v>
      </c>
      <c r="AV245" s="11" t="s">
        <v>80</v>
      </c>
      <c r="AW245" s="11" t="s">
        <v>36</v>
      </c>
      <c r="AX245" s="11" t="s">
        <v>72</v>
      </c>
      <c r="AY245" s="217" t="s">
        <v>162</v>
      </c>
    </row>
    <row r="246" spans="2:65" s="12" customFormat="1">
      <c r="B246" s="218"/>
      <c r="C246" s="219"/>
      <c r="D246" s="204" t="s">
        <v>173</v>
      </c>
      <c r="E246" s="220" t="s">
        <v>21</v>
      </c>
      <c r="F246" s="221" t="s">
        <v>1048</v>
      </c>
      <c r="G246" s="219"/>
      <c r="H246" s="222">
        <v>64.5</v>
      </c>
      <c r="I246" s="223"/>
      <c r="J246" s="219"/>
      <c r="K246" s="219"/>
      <c r="L246" s="224"/>
      <c r="M246" s="225"/>
      <c r="N246" s="226"/>
      <c r="O246" s="226"/>
      <c r="P246" s="226"/>
      <c r="Q246" s="226"/>
      <c r="R246" s="226"/>
      <c r="S246" s="226"/>
      <c r="T246" s="227"/>
      <c r="AT246" s="228" t="s">
        <v>173</v>
      </c>
      <c r="AU246" s="228" t="s">
        <v>82</v>
      </c>
      <c r="AV246" s="12" t="s">
        <v>82</v>
      </c>
      <c r="AW246" s="12" t="s">
        <v>36</v>
      </c>
      <c r="AX246" s="12" t="s">
        <v>72</v>
      </c>
      <c r="AY246" s="228" t="s">
        <v>162</v>
      </c>
    </row>
    <row r="247" spans="2:65" s="13" customFormat="1">
      <c r="B247" s="229"/>
      <c r="C247" s="230"/>
      <c r="D247" s="231" t="s">
        <v>173</v>
      </c>
      <c r="E247" s="232" t="s">
        <v>21</v>
      </c>
      <c r="F247" s="233" t="s">
        <v>177</v>
      </c>
      <c r="G247" s="230"/>
      <c r="H247" s="234">
        <v>64.5</v>
      </c>
      <c r="I247" s="235"/>
      <c r="J247" s="230"/>
      <c r="K247" s="230"/>
      <c r="L247" s="236"/>
      <c r="M247" s="237"/>
      <c r="N247" s="238"/>
      <c r="O247" s="238"/>
      <c r="P247" s="238"/>
      <c r="Q247" s="238"/>
      <c r="R247" s="238"/>
      <c r="S247" s="238"/>
      <c r="T247" s="239"/>
      <c r="AT247" s="240" t="s">
        <v>173</v>
      </c>
      <c r="AU247" s="240" t="s">
        <v>82</v>
      </c>
      <c r="AV247" s="13" t="s">
        <v>169</v>
      </c>
      <c r="AW247" s="13" t="s">
        <v>36</v>
      </c>
      <c r="AX247" s="13" t="s">
        <v>80</v>
      </c>
      <c r="AY247" s="240" t="s">
        <v>162</v>
      </c>
    </row>
    <row r="248" spans="2:65" s="1" customFormat="1" ht="28.9" customHeight="1">
      <c r="B248" s="40"/>
      <c r="C248" s="192" t="s">
        <v>336</v>
      </c>
      <c r="D248" s="192" t="s">
        <v>164</v>
      </c>
      <c r="E248" s="193" t="s">
        <v>337</v>
      </c>
      <c r="F248" s="194" t="s">
        <v>338</v>
      </c>
      <c r="G248" s="195" t="s">
        <v>167</v>
      </c>
      <c r="H248" s="196">
        <v>299</v>
      </c>
      <c r="I248" s="197"/>
      <c r="J248" s="198">
        <f>ROUND(I248*H248,2)</f>
        <v>0</v>
      </c>
      <c r="K248" s="194" t="s">
        <v>168</v>
      </c>
      <c r="L248" s="60"/>
      <c r="M248" s="199" t="s">
        <v>21</v>
      </c>
      <c r="N248" s="200" t="s">
        <v>43</v>
      </c>
      <c r="O248" s="41"/>
      <c r="P248" s="201">
        <f>O248*H248</f>
        <v>0</v>
      </c>
      <c r="Q248" s="201">
        <v>0</v>
      </c>
      <c r="R248" s="201">
        <f>Q248*H248</f>
        <v>0</v>
      </c>
      <c r="S248" s="201">
        <v>0</v>
      </c>
      <c r="T248" s="202">
        <f>S248*H248</f>
        <v>0</v>
      </c>
      <c r="AR248" s="23" t="s">
        <v>169</v>
      </c>
      <c r="AT248" s="23" t="s">
        <v>164</v>
      </c>
      <c r="AU248" s="23" t="s">
        <v>82</v>
      </c>
      <c r="AY248" s="23" t="s">
        <v>162</v>
      </c>
      <c r="BE248" s="203">
        <f>IF(N248="základní",J248,0)</f>
        <v>0</v>
      </c>
      <c r="BF248" s="203">
        <f>IF(N248="snížená",J248,0)</f>
        <v>0</v>
      </c>
      <c r="BG248" s="203">
        <f>IF(N248="zákl. přenesená",J248,0)</f>
        <v>0</v>
      </c>
      <c r="BH248" s="203">
        <f>IF(N248="sníž. přenesená",J248,0)</f>
        <v>0</v>
      </c>
      <c r="BI248" s="203">
        <f>IF(N248="nulová",J248,0)</f>
        <v>0</v>
      </c>
      <c r="BJ248" s="23" t="s">
        <v>80</v>
      </c>
      <c r="BK248" s="203">
        <f>ROUND(I248*H248,2)</f>
        <v>0</v>
      </c>
      <c r="BL248" s="23" t="s">
        <v>169</v>
      </c>
      <c r="BM248" s="23" t="s">
        <v>1050</v>
      </c>
    </row>
    <row r="249" spans="2:65" s="1" customFormat="1" ht="175.5">
      <c r="B249" s="40"/>
      <c r="C249" s="62"/>
      <c r="D249" s="204" t="s">
        <v>171</v>
      </c>
      <c r="E249" s="62"/>
      <c r="F249" s="205" t="s">
        <v>334</v>
      </c>
      <c r="G249" s="62"/>
      <c r="H249" s="62"/>
      <c r="I249" s="162"/>
      <c r="J249" s="62"/>
      <c r="K249" s="62"/>
      <c r="L249" s="60"/>
      <c r="M249" s="206"/>
      <c r="N249" s="41"/>
      <c r="O249" s="41"/>
      <c r="P249" s="41"/>
      <c r="Q249" s="41"/>
      <c r="R249" s="41"/>
      <c r="S249" s="41"/>
      <c r="T249" s="77"/>
      <c r="AT249" s="23" t="s">
        <v>171</v>
      </c>
      <c r="AU249" s="23" t="s">
        <v>82</v>
      </c>
    </row>
    <row r="250" spans="2:65" s="11" customFormat="1">
      <c r="B250" s="207"/>
      <c r="C250" s="208"/>
      <c r="D250" s="204" t="s">
        <v>173</v>
      </c>
      <c r="E250" s="209" t="s">
        <v>21</v>
      </c>
      <c r="F250" s="210" t="s">
        <v>1009</v>
      </c>
      <c r="G250" s="208"/>
      <c r="H250" s="211" t="s">
        <v>21</v>
      </c>
      <c r="I250" s="212"/>
      <c r="J250" s="208"/>
      <c r="K250" s="208"/>
      <c r="L250" s="213"/>
      <c r="M250" s="214"/>
      <c r="N250" s="215"/>
      <c r="O250" s="215"/>
      <c r="P250" s="215"/>
      <c r="Q250" s="215"/>
      <c r="R250" s="215"/>
      <c r="S250" s="215"/>
      <c r="T250" s="216"/>
      <c r="AT250" s="217" t="s">
        <v>173</v>
      </c>
      <c r="AU250" s="217" t="s">
        <v>82</v>
      </c>
      <c r="AV250" s="11" t="s">
        <v>80</v>
      </c>
      <c r="AW250" s="11" t="s">
        <v>36</v>
      </c>
      <c r="AX250" s="11" t="s">
        <v>72</v>
      </c>
      <c r="AY250" s="217" t="s">
        <v>162</v>
      </c>
    </row>
    <row r="251" spans="2:65" s="11" customFormat="1">
      <c r="B251" s="207"/>
      <c r="C251" s="208"/>
      <c r="D251" s="204" t="s">
        <v>173</v>
      </c>
      <c r="E251" s="209" t="s">
        <v>21</v>
      </c>
      <c r="F251" s="210" t="s">
        <v>340</v>
      </c>
      <c r="G251" s="208"/>
      <c r="H251" s="211" t="s">
        <v>21</v>
      </c>
      <c r="I251" s="212"/>
      <c r="J251" s="208"/>
      <c r="K251" s="208"/>
      <c r="L251" s="213"/>
      <c r="M251" s="214"/>
      <c r="N251" s="215"/>
      <c r="O251" s="215"/>
      <c r="P251" s="215"/>
      <c r="Q251" s="215"/>
      <c r="R251" s="215"/>
      <c r="S251" s="215"/>
      <c r="T251" s="216"/>
      <c r="AT251" s="217" t="s">
        <v>173</v>
      </c>
      <c r="AU251" s="217" t="s">
        <v>82</v>
      </c>
      <c r="AV251" s="11" t="s">
        <v>80</v>
      </c>
      <c r="AW251" s="11" t="s">
        <v>36</v>
      </c>
      <c r="AX251" s="11" t="s">
        <v>72</v>
      </c>
      <c r="AY251" s="217" t="s">
        <v>162</v>
      </c>
    </row>
    <row r="252" spans="2:65" s="12" customFormat="1">
      <c r="B252" s="218"/>
      <c r="C252" s="219"/>
      <c r="D252" s="204" t="s">
        <v>173</v>
      </c>
      <c r="E252" s="220" t="s">
        <v>21</v>
      </c>
      <c r="F252" s="221" t="s">
        <v>718</v>
      </c>
      <c r="G252" s="219"/>
      <c r="H252" s="222">
        <v>89</v>
      </c>
      <c r="I252" s="223"/>
      <c r="J252" s="219"/>
      <c r="K252" s="219"/>
      <c r="L252" s="224"/>
      <c r="M252" s="225"/>
      <c r="N252" s="226"/>
      <c r="O252" s="226"/>
      <c r="P252" s="226"/>
      <c r="Q252" s="226"/>
      <c r="R252" s="226"/>
      <c r="S252" s="226"/>
      <c r="T252" s="227"/>
      <c r="AT252" s="228" t="s">
        <v>173</v>
      </c>
      <c r="AU252" s="228" t="s">
        <v>82</v>
      </c>
      <c r="AV252" s="12" t="s">
        <v>82</v>
      </c>
      <c r="AW252" s="12" t="s">
        <v>36</v>
      </c>
      <c r="AX252" s="12" t="s">
        <v>72</v>
      </c>
      <c r="AY252" s="228" t="s">
        <v>162</v>
      </c>
    </row>
    <row r="253" spans="2:65" s="11" customFormat="1">
      <c r="B253" s="207"/>
      <c r="C253" s="208"/>
      <c r="D253" s="204" t="s">
        <v>173</v>
      </c>
      <c r="E253" s="209" t="s">
        <v>21</v>
      </c>
      <c r="F253" s="210" t="s">
        <v>341</v>
      </c>
      <c r="G253" s="208"/>
      <c r="H253" s="211" t="s">
        <v>21</v>
      </c>
      <c r="I253" s="212"/>
      <c r="J253" s="208"/>
      <c r="K253" s="208"/>
      <c r="L253" s="213"/>
      <c r="M253" s="214"/>
      <c r="N253" s="215"/>
      <c r="O253" s="215"/>
      <c r="P253" s="215"/>
      <c r="Q253" s="215"/>
      <c r="R253" s="215"/>
      <c r="S253" s="215"/>
      <c r="T253" s="216"/>
      <c r="AT253" s="217" t="s">
        <v>173</v>
      </c>
      <c r="AU253" s="217" t="s">
        <v>82</v>
      </c>
      <c r="AV253" s="11" t="s">
        <v>80</v>
      </c>
      <c r="AW253" s="11" t="s">
        <v>36</v>
      </c>
      <c r="AX253" s="11" t="s">
        <v>72</v>
      </c>
      <c r="AY253" s="217" t="s">
        <v>162</v>
      </c>
    </row>
    <row r="254" spans="2:65" s="12" customFormat="1">
      <c r="B254" s="218"/>
      <c r="C254" s="219"/>
      <c r="D254" s="204" t="s">
        <v>173</v>
      </c>
      <c r="E254" s="220" t="s">
        <v>21</v>
      </c>
      <c r="F254" s="221" t="s">
        <v>1051</v>
      </c>
      <c r="G254" s="219"/>
      <c r="H254" s="222">
        <v>210</v>
      </c>
      <c r="I254" s="223"/>
      <c r="J254" s="219"/>
      <c r="K254" s="219"/>
      <c r="L254" s="224"/>
      <c r="M254" s="225"/>
      <c r="N254" s="226"/>
      <c r="O254" s="226"/>
      <c r="P254" s="226"/>
      <c r="Q254" s="226"/>
      <c r="R254" s="226"/>
      <c r="S254" s="226"/>
      <c r="T254" s="227"/>
      <c r="AT254" s="228" t="s">
        <v>173</v>
      </c>
      <c r="AU254" s="228" t="s">
        <v>82</v>
      </c>
      <c r="AV254" s="12" t="s">
        <v>82</v>
      </c>
      <c r="AW254" s="12" t="s">
        <v>36</v>
      </c>
      <c r="AX254" s="12" t="s">
        <v>72</v>
      </c>
      <c r="AY254" s="228" t="s">
        <v>162</v>
      </c>
    </row>
    <row r="255" spans="2:65" s="13" customFormat="1">
      <c r="B255" s="229"/>
      <c r="C255" s="230"/>
      <c r="D255" s="231" t="s">
        <v>173</v>
      </c>
      <c r="E255" s="232" t="s">
        <v>21</v>
      </c>
      <c r="F255" s="233" t="s">
        <v>177</v>
      </c>
      <c r="G255" s="230"/>
      <c r="H255" s="234">
        <v>299</v>
      </c>
      <c r="I255" s="235"/>
      <c r="J255" s="230"/>
      <c r="K255" s="230"/>
      <c r="L255" s="236"/>
      <c r="M255" s="237"/>
      <c r="N255" s="238"/>
      <c r="O255" s="238"/>
      <c r="P255" s="238"/>
      <c r="Q255" s="238"/>
      <c r="R255" s="238"/>
      <c r="S255" s="238"/>
      <c r="T255" s="239"/>
      <c r="AT255" s="240" t="s">
        <v>173</v>
      </c>
      <c r="AU255" s="240" t="s">
        <v>82</v>
      </c>
      <c r="AV255" s="13" t="s">
        <v>169</v>
      </c>
      <c r="AW255" s="13" t="s">
        <v>36</v>
      </c>
      <c r="AX255" s="13" t="s">
        <v>80</v>
      </c>
      <c r="AY255" s="240" t="s">
        <v>162</v>
      </c>
    </row>
    <row r="256" spans="2:65" s="1" customFormat="1" ht="28.9" customHeight="1">
      <c r="B256" s="40"/>
      <c r="C256" s="192" t="s">
        <v>343</v>
      </c>
      <c r="D256" s="192" t="s">
        <v>164</v>
      </c>
      <c r="E256" s="193" t="s">
        <v>344</v>
      </c>
      <c r="F256" s="194" t="s">
        <v>345</v>
      </c>
      <c r="G256" s="195" t="s">
        <v>167</v>
      </c>
      <c r="H256" s="196">
        <v>20</v>
      </c>
      <c r="I256" s="197"/>
      <c r="J256" s="198">
        <f>ROUND(I256*H256,2)</f>
        <v>0</v>
      </c>
      <c r="K256" s="194" t="s">
        <v>168</v>
      </c>
      <c r="L256" s="60"/>
      <c r="M256" s="199" t="s">
        <v>21</v>
      </c>
      <c r="N256" s="200" t="s">
        <v>43</v>
      </c>
      <c r="O256" s="41"/>
      <c r="P256" s="201">
        <f>O256*H256</f>
        <v>0</v>
      </c>
      <c r="Q256" s="201">
        <v>0</v>
      </c>
      <c r="R256" s="201">
        <f>Q256*H256</f>
        <v>0</v>
      </c>
      <c r="S256" s="201">
        <v>0</v>
      </c>
      <c r="T256" s="202">
        <f>S256*H256</f>
        <v>0</v>
      </c>
      <c r="AR256" s="23" t="s">
        <v>169</v>
      </c>
      <c r="AT256" s="23" t="s">
        <v>164</v>
      </c>
      <c r="AU256" s="23" t="s">
        <v>82</v>
      </c>
      <c r="AY256" s="23" t="s">
        <v>162</v>
      </c>
      <c r="BE256" s="203">
        <f>IF(N256="základní",J256,0)</f>
        <v>0</v>
      </c>
      <c r="BF256" s="203">
        <f>IF(N256="snížená",J256,0)</f>
        <v>0</v>
      </c>
      <c r="BG256" s="203">
        <f>IF(N256="zákl. přenesená",J256,0)</f>
        <v>0</v>
      </c>
      <c r="BH256" s="203">
        <f>IF(N256="sníž. přenesená",J256,0)</f>
        <v>0</v>
      </c>
      <c r="BI256" s="203">
        <f>IF(N256="nulová",J256,0)</f>
        <v>0</v>
      </c>
      <c r="BJ256" s="23" t="s">
        <v>80</v>
      </c>
      <c r="BK256" s="203">
        <f>ROUND(I256*H256,2)</f>
        <v>0</v>
      </c>
      <c r="BL256" s="23" t="s">
        <v>169</v>
      </c>
      <c r="BM256" s="23" t="s">
        <v>1052</v>
      </c>
    </row>
    <row r="257" spans="2:65" s="1" customFormat="1" ht="175.5">
      <c r="B257" s="40"/>
      <c r="C257" s="62"/>
      <c r="D257" s="204" t="s">
        <v>171</v>
      </c>
      <c r="E257" s="62"/>
      <c r="F257" s="205" t="s">
        <v>334</v>
      </c>
      <c r="G257" s="62"/>
      <c r="H257" s="62"/>
      <c r="I257" s="162"/>
      <c r="J257" s="62"/>
      <c r="K257" s="62"/>
      <c r="L257" s="60"/>
      <c r="M257" s="206"/>
      <c r="N257" s="41"/>
      <c r="O257" s="41"/>
      <c r="P257" s="41"/>
      <c r="Q257" s="41"/>
      <c r="R257" s="41"/>
      <c r="S257" s="41"/>
      <c r="T257" s="77"/>
      <c r="AT257" s="23" t="s">
        <v>171</v>
      </c>
      <c r="AU257" s="23" t="s">
        <v>82</v>
      </c>
    </row>
    <row r="258" spans="2:65" s="11" customFormat="1">
      <c r="B258" s="207"/>
      <c r="C258" s="208"/>
      <c r="D258" s="204" t="s">
        <v>173</v>
      </c>
      <c r="E258" s="209" t="s">
        <v>21</v>
      </c>
      <c r="F258" s="210" t="s">
        <v>1009</v>
      </c>
      <c r="G258" s="208"/>
      <c r="H258" s="211" t="s">
        <v>21</v>
      </c>
      <c r="I258" s="212"/>
      <c r="J258" s="208"/>
      <c r="K258" s="208"/>
      <c r="L258" s="213"/>
      <c r="M258" s="214"/>
      <c r="N258" s="215"/>
      <c r="O258" s="215"/>
      <c r="P258" s="215"/>
      <c r="Q258" s="215"/>
      <c r="R258" s="215"/>
      <c r="S258" s="215"/>
      <c r="T258" s="216"/>
      <c r="AT258" s="217" t="s">
        <v>173</v>
      </c>
      <c r="AU258" s="217" t="s">
        <v>82</v>
      </c>
      <c r="AV258" s="11" t="s">
        <v>80</v>
      </c>
      <c r="AW258" s="11" t="s">
        <v>36</v>
      </c>
      <c r="AX258" s="11" t="s">
        <v>72</v>
      </c>
      <c r="AY258" s="217" t="s">
        <v>162</v>
      </c>
    </row>
    <row r="259" spans="2:65" s="11" customFormat="1">
      <c r="B259" s="207"/>
      <c r="C259" s="208"/>
      <c r="D259" s="204" t="s">
        <v>173</v>
      </c>
      <c r="E259" s="209" t="s">
        <v>21</v>
      </c>
      <c r="F259" s="210" t="s">
        <v>347</v>
      </c>
      <c r="G259" s="208"/>
      <c r="H259" s="211" t="s">
        <v>21</v>
      </c>
      <c r="I259" s="212"/>
      <c r="J259" s="208"/>
      <c r="K259" s="208"/>
      <c r="L259" s="213"/>
      <c r="M259" s="214"/>
      <c r="N259" s="215"/>
      <c r="O259" s="215"/>
      <c r="P259" s="215"/>
      <c r="Q259" s="215"/>
      <c r="R259" s="215"/>
      <c r="S259" s="215"/>
      <c r="T259" s="216"/>
      <c r="AT259" s="217" t="s">
        <v>173</v>
      </c>
      <c r="AU259" s="217" t="s">
        <v>82</v>
      </c>
      <c r="AV259" s="11" t="s">
        <v>80</v>
      </c>
      <c r="AW259" s="11" t="s">
        <v>36</v>
      </c>
      <c r="AX259" s="11" t="s">
        <v>72</v>
      </c>
      <c r="AY259" s="217" t="s">
        <v>162</v>
      </c>
    </row>
    <row r="260" spans="2:65" s="12" customFormat="1">
      <c r="B260" s="218"/>
      <c r="C260" s="219"/>
      <c r="D260" s="204" t="s">
        <v>173</v>
      </c>
      <c r="E260" s="220" t="s">
        <v>21</v>
      </c>
      <c r="F260" s="221" t="s">
        <v>203</v>
      </c>
      <c r="G260" s="219"/>
      <c r="H260" s="222">
        <v>20</v>
      </c>
      <c r="I260" s="223"/>
      <c r="J260" s="219"/>
      <c r="K260" s="219"/>
      <c r="L260" s="224"/>
      <c r="M260" s="225"/>
      <c r="N260" s="226"/>
      <c r="O260" s="226"/>
      <c r="P260" s="226"/>
      <c r="Q260" s="226"/>
      <c r="R260" s="226"/>
      <c r="S260" s="226"/>
      <c r="T260" s="227"/>
      <c r="AT260" s="228" t="s">
        <v>173</v>
      </c>
      <c r="AU260" s="228" t="s">
        <v>82</v>
      </c>
      <c r="AV260" s="12" t="s">
        <v>82</v>
      </c>
      <c r="AW260" s="12" t="s">
        <v>36</v>
      </c>
      <c r="AX260" s="12" t="s">
        <v>72</v>
      </c>
      <c r="AY260" s="228" t="s">
        <v>162</v>
      </c>
    </row>
    <row r="261" spans="2:65" s="13" customFormat="1">
      <c r="B261" s="229"/>
      <c r="C261" s="230"/>
      <c r="D261" s="231" t="s">
        <v>173</v>
      </c>
      <c r="E261" s="232" t="s">
        <v>21</v>
      </c>
      <c r="F261" s="233" t="s">
        <v>177</v>
      </c>
      <c r="G261" s="230"/>
      <c r="H261" s="234">
        <v>20</v>
      </c>
      <c r="I261" s="235"/>
      <c r="J261" s="230"/>
      <c r="K261" s="230"/>
      <c r="L261" s="236"/>
      <c r="M261" s="237"/>
      <c r="N261" s="238"/>
      <c r="O261" s="238"/>
      <c r="P261" s="238"/>
      <c r="Q261" s="238"/>
      <c r="R261" s="238"/>
      <c r="S261" s="238"/>
      <c r="T261" s="239"/>
      <c r="AT261" s="240" t="s">
        <v>173</v>
      </c>
      <c r="AU261" s="240" t="s">
        <v>82</v>
      </c>
      <c r="AV261" s="13" t="s">
        <v>169</v>
      </c>
      <c r="AW261" s="13" t="s">
        <v>36</v>
      </c>
      <c r="AX261" s="13" t="s">
        <v>80</v>
      </c>
      <c r="AY261" s="240" t="s">
        <v>162</v>
      </c>
    </row>
    <row r="262" spans="2:65" s="1" customFormat="1" ht="51.6" customHeight="1">
      <c r="B262" s="40"/>
      <c r="C262" s="192" t="s">
        <v>348</v>
      </c>
      <c r="D262" s="192" t="s">
        <v>164</v>
      </c>
      <c r="E262" s="193" t="s">
        <v>349</v>
      </c>
      <c r="F262" s="194" t="s">
        <v>350</v>
      </c>
      <c r="G262" s="195" t="s">
        <v>167</v>
      </c>
      <c r="H262" s="196">
        <v>124.5</v>
      </c>
      <c r="I262" s="197"/>
      <c r="J262" s="198">
        <f>ROUND(I262*H262,2)</f>
        <v>0</v>
      </c>
      <c r="K262" s="194" t="s">
        <v>168</v>
      </c>
      <c r="L262" s="60"/>
      <c r="M262" s="199" t="s">
        <v>21</v>
      </c>
      <c r="N262" s="200" t="s">
        <v>43</v>
      </c>
      <c r="O262" s="41"/>
      <c r="P262" s="201">
        <f>O262*H262</f>
        <v>0</v>
      </c>
      <c r="Q262" s="201">
        <v>0</v>
      </c>
      <c r="R262" s="201">
        <f>Q262*H262</f>
        <v>0</v>
      </c>
      <c r="S262" s="201">
        <v>0</v>
      </c>
      <c r="T262" s="202">
        <f>S262*H262</f>
        <v>0</v>
      </c>
      <c r="AR262" s="23" t="s">
        <v>169</v>
      </c>
      <c r="AT262" s="23" t="s">
        <v>164</v>
      </c>
      <c r="AU262" s="23" t="s">
        <v>82</v>
      </c>
      <c r="AY262" s="23" t="s">
        <v>162</v>
      </c>
      <c r="BE262" s="203">
        <f>IF(N262="základní",J262,0)</f>
        <v>0</v>
      </c>
      <c r="BF262" s="203">
        <f>IF(N262="snížená",J262,0)</f>
        <v>0</v>
      </c>
      <c r="BG262" s="203">
        <f>IF(N262="zákl. přenesená",J262,0)</f>
        <v>0</v>
      </c>
      <c r="BH262" s="203">
        <f>IF(N262="sníž. přenesená",J262,0)</f>
        <v>0</v>
      </c>
      <c r="BI262" s="203">
        <f>IF(N262="nulová",J262,0)</f>
        <v>0</v>
      </c>
      <c r="BJ262" s="23" t="s">
        <v>80</v>
      </c>
      <c r="BK262" s="203">
        <f>ROUND(I262*H262,2)</f>
        <v>0</v>
      </c>
      <c r="BL262" s="23" t="s">
        <v>169</v>
      </c>
      <c r="BM262" s="23" t="s">
        <v>1053</v>
      </c>
    </row>
    <row r="263" spans="2:65" s="1" customFormat="1" ht="409.5">
      <c r="B263" s="40"/>
      <c r="C263" s="62"/>
      <c r="D263" s="204" t="s">
        <v>171</v>
      </c>
      <c r="E263" s="62"/>
      <c r="F263" s="241" t="s">
        <v>352</v>
      </c>
      <c r="G263" s="62"/>
      <c r="H263" s="62"/>
      <c r="I263" s="162"/>
      <c r="J263" s="62"/>
      <c r="K263" s="62"/>
      <c r="L263" s="60"/>
      <c r="M263" s="206"/>
      <c r="N263" s="41"/>
      <c r="O263" s="41"/>
      <c r="P263" s="41"/>
      <c r="Q263" s="41"/>
      <c r="R263" s="41"/>
      <c r="S263" s="41"/>
      <c r="T263" s="77"/>
      <c r="AT263" s="23" t="s">
        <v>171</v>
      </c>
      <c r="AU263" s="23" t="s">
        <v>82</v>
      </c>
    </row>
    <row r="264" spans="2:65" s="11" customFormat="1">
      <c r="B264" s="207"/>
      <c r="C264" s="208"/>
      <c r="D264" s="204" t="s">
        <v>173</v>
      </c>
      <c r="E264" s="209" t="s">
        <v>21</v>
      </c>
      <c r="F264" s="210" t="s">
        <v>1009</v>
      </c>
      <c r="G264" s="208"/>
      <c r="H264" s="211" t="s">
        <v>21</v>
      </c>
      <c r="I264" s="212"/>
      <c r="J264" s="208"/>
      <c r="K264" s="208"/>
      <c r="L264" s="213"/>
      <c r="M264" s="214"/>
      <c r="N264" s="215"/>
      <c r="O264" s="215"/>
      <c r="P264" s="215"/>
      <c r="Q264" s="215"/>
      <c r="R264" s="215"/>
      <c r="S264" s="215"/>
      <c r="T264" s="216"/>
      <c r="AT264" s="217" t="s">
        <v>173</v>
      </c>
      <c r="AU264" s="217" t="s">
        <v>82</v>
      </c>
      <c r="AV264" s="11" t="s">
        <v>80</v>
      </c>
      <c r="AW264" s="11" t="s">
        <v>36</v>
      </c>
      <c r="AX264" s="11" t="s">
        <v>72</v>
      </c>
      <c r="AY264" s="217" t="s">
        <v>162</v>
      </c>
    </row>
    <row r="265" spans="2:65" s="11" customFormat="1">
      <c r="B265" s="207"/>
      <c r="C265" s="208"/>
      <c r="D265" s="204" t="s">
        <v>173</v>
      </c>
      <c r="E265" s="209" t="s">
        <v>21</v>
      </c>
      <c r="F265" s="210" t="s">
        <v>353</v>
      </c>
      <c r="G265" s="208"/>
      <c r="H265" s="211" t="s">
        <v>21</v>
      </c>
      <c r="I265" s="212"/>
      <c r="J265" s="208"/>
      <c r="K265" s="208"/>
      <c r="L265" s="213"/>
      <c r="M265" s="214"/>
      <c r="N265" s="215"/>
      <c r="O265" s="215"/>
      <c r="P265" s="215"/>
      <c r="Q265" s="215"/>
      <c r="R265" s="215"/>
      <c r="S265" s="215"/>
      <c r="T265" s="216"/>
      <c r="AT265" s="217" t="s">
        <v>173</v>
      </c>
      <c r="AU265" s="217" t="s">
        <v>82</v>
      </c>
      <c r="AV265" s="11" t="s">
        <v>80</v>
      </c>
      <c r="AW265" s="11" t="s">
        <v>36</v>
      </c>
      <c r="AX265" s="11" t="s">
        <v>72</v>
      </c>
      <c r="AY265" s="217" t="s">
        <v>162</v>
      </c>
    </row>
    <row r="266" spans="2:65" s="11" customFormat="1">
      <c r="B266" s="207"/>
      <c r="C266" s="208"/>
      <c r="D266" s="204" t="s">
        <v>173</v>
      </c>
      <c r="E266" s="209" t="s">
        <v>21</v>
      </c>
      <c r="F266" s="210" t="s">
        <v>210</v>
      </c>
      <c r="G266" s="208"/>
      <c r="H266" s="211" t="s">
        <v>21</v>
      </c>
      <c r="I266" s="212"/>
      <c r="J266" s="208"/>
      <c r="K266" s="208"/>
      <c r="L266" s="213"/>
      <c r="M266" s="214"/>
      <c r="N266" s="215"/>
      <c r="O266" s="215"/>
      <c r="P266" s="215"/>
      <c r="Q266" s="215"/>
      <c r="R266" s="215"/>
      <c r="S266" s="215"/>
      <c r="T266" s="216"/>
      <c r="AT266" s="217" t="s">
        <v>173</v>
      </c>
      <c r="AU266" s="217" t="s">
        <v>82</v>
      </c>
      <c r="AV266" s="11" t="s">
        <v>80</v>
      </c>
      <c r="AW266" s="11" t="s">
        <v>36</v>
      </c>
      <c r="AX266" s="11" t="s">
        <v>72</v>
      </c>
      <c r="AY266" s="217" t="s">
        <v>162</v>
      </c>
    </row>
    <row r="267" spans="2:65" s="12" customFormat="1">
      <c r="B267" s="218"/>
      <c r="C267" s="219"/>
      <c r="D267" s="204" t="s">
        <v>173</v>
      </c>
      <c r="E267" s="220" t="s">
        <v>21</v>
      </c>
      <c r="F267" s="221" t="s">
        <v>1015</v>
      </c>
      <c r="G267" s="219"/>
      <c r="H267" s="222">
        <v>60</v>
      </c>
      <c r="I267" s="223"/>
      <c r="J267" s="219"/>
      <c r="K267" s="219"/>
      <c r="L267" s="224"/>
      <c r="M267" s="225"/>
      <c r="N267" s="226"/>
      <c r="O267" s="226"/>
      <c r="P267" s="226"/>
      <c r="Q267" s="226"/>
      <c r="R267" s="226"/>
      <c r="S267" s="226"/>
      <c r="T267" s="227"/>
      <c r="AT267" s="228" t="s">
        <v>173</v>
      </c>
      <c r="AU267" s="228" t="s">
        <v>82</v>
      </c>
      <c r="AV267" s="12" t="s">
        <v>82</v>
      </c>
      <c r="AW267" s="12" t="s">
        <v>36</v>
      </c>
      <c r="AX267" s="12" t="s">
        <v>72</v>
      </c>
      <c r="AY267" s="228" t="s">
        <v>162</v>
      </c>
    </row>
    <row r="268" spans="2:65" s="11" customFormat="1">
      <c r="B268" s="207"/>
      <c r="C268" s="208"/>
      <c r="D268" s="204" t="s">
        <v>173</v>
      </c>
      <c r="E268" s="209" t="s">
        <v>21</v>
      </c>
      <c r="F268" s="210" t="s">
        <v>212</v>
      </c>
      <c r="G268" s="208"/>
      <c r="H268" s="211" t="s">
        <v>21</v>
      </c>
      <c r="I268" s="212"/>
      <c r="J268" s="208"/>
      <c r="K268" s="208"/>
      <c r="L268" s="213"/>
      <c r="M268" s="214"/>
      <c r="N268" s="215"/>
      <c r="O268" s="215"/>
      <c r="P268" s="215"/>
      <c r="Q268" s="215"/>
      <c r="R268" s="215"/>
      <c r="S268" s="215"/>
      <c r="T268" s="216"/>
      <c r="AT268" s="217" t="s">
        <v>173</v>
      </c>
      <c r="AU268" s="217" t="s">
        <v>82</v>
      </c>
      <c r="AV268" s="11" t="s">
        <v>80</v>
      </c>
      <c r="AW268" s="11" t="s">
        <v>36</v>
      </c>
      <c r="AX268" s="11" t="s">
        <v>72</v>
      </c>
      <c r="AY268" s="217" t="s">
        <v>162</v>
      </c>
    </row>
    <row r="269" spans="2:65" s="12" customFormat="1">
      <c r="B269" s="218"/>
      <c r="C269" s="219"/>
      <c r="D269" s="204" t="s">
        <v>173</v>
      </c>
      <c r="E269" s="220" t="s">
        <v>21</v>
      </c>
      <c r="F269" s="221" t="s">
        <v>1016</v>
      </c>
      <c r="G269" s="219"/>
      <c r="H269" s="222">
        <v>64.5</v>
      </c>
      <c r="I269" s="223"/>
      <c r="J269" s="219"/>
      <c r="K269" s="219"/>
      <c r="L269" s="224"/>
      <c r="M269" s="225"/>
      <c r="N269" s="226"/>
      <c r="O269" s="226"/>
      <c r="P269" s="226"/>
      <c r="Q269" s="226"/>
      <c r="R269" s="226"/>
      <c r="S269" s="226"/>
      <c r="T269" s="227"/>
      <c r="AT269" s="228" t="s">
        <v>173</v>
      </c>
      <c r="AU269" s="228" t="s">
        <v>82</v>
      </c>
      <c r="AV269" s="12" t="s">
        <v>82</v>
      </c>
      <c r="AW269" s="12" t="s">
        <v>36</v>
      </c>
      <c r="AX269" s="12" t="s">
        <v>72</v>
      </c>
      <c r="AY269" s="228" t="s">
        <v>162</v>
      </c>
    </row>
    <row r="270" spans="2:65" s="13" customFormat="1">
      <c r="B270" s="229"/>
      <c r="C270" s="230"/>
      <c r="D270" s="231" t="s">
        <v>173</v>
      </c>
      <c r="E270" s="232" t="s">
        <v>21</v>
      </c>
      <c r="F270" s="233" t="s">
        <v>177</v>
      </c>
      <c r="G270" s="230"/>
      <c r="H270" s="234">
        <v>124.5</v>
      </c>
      <c r="I270" s="235"/>
      <c r="J270" s="230"/>
      <c r="K270" s="230"/>
      <c r="L270" s="236"/>
      <c r="M270" s="237"/>
      <c r="N270" s="238"/>
      <c r="O270" s="238"/>
      <c r="P270" s="238"/>
      <c r="Q270" s="238"/>
      <c r="R270" s="238"/>
      <c r="S270" s="238"/>
      <c r="T270" s="239"/>
      <c r="AT270" s="240" t="s">
        <v>173</v>
      </c>
      <c r="AU270" s="240" t="s">
        <v>82</v>
      </c>
      <c r="AV270" s="13" t="s">
        <v>169</v>
      </c>
      <c r="AW270" s="13" t="s">
        <v>36</v>
      </c>
      <c r="AX270" s="13" t="s">
        <v>80</v>
      </c>
      <c r="AY270" s="240" t="s">
        <v>162</v>
      </c>
    </row>
    <row r="271" spans="2:65" s="1" customFormat="1" ht="28.9" customHeight="1">
      <c r="B271" s="40"/>
      <c r="C271" s="192" t="s">
        <v>354</v>
      </c>
      <c r="D271" s="192" t="s">
        <v>164</v>
      </c>
      <c r="E271" s="193" t="s">
        <v>355</v>
      </c>
      <c r="F271" s="194" t="s">
        <v>356</v>
      </c>
      <c r="G271" s="195" t="s">
        <v>357</v>
      </c>
      <c r="H271" s="196">
        <v>28.32</v>
      </c>
      <c r="I271" s="197"/>
      <c r="J271" s="198">
        <f>ROUND(I271*H271,2)</f>
        <v>0</v>
      </c>
      <c r="K271" s="194" t="s">
        <v>21</v>
      </c>
      <c r="L271" s="60"/>
      <c r="M271" s="199" t="s">
        <v>21</v>
      </c>
      <c r="N271" s="200" t="s">
        <v>43</v>
      </c>
      <c r="O271" s="41"/>
      <c r="P271" s="201">
        <f>O271*H271</f>
        <v>0</v>
      </c>
      <c r="Q271" s="201">
        <v>0</v>
      </c>
      <c r="R271" s="201">
        <f>Q271*H271</f>
        <v>0</v>
      </c>
      <c r="S271" s="201">
        <v>0</v>
      </c>
      <c r="T271" s="202">
        <f>S271*H271</f>
        <v>0</v>
      </c>
      <c r="AR271" s="23" t="s">
        <v>169</v>
      </c>
      <c r="AT271" s="23" t="s">
        <v>164</v>
      </c>
      <c r="AU271" s="23" t="s">
        <v>82</v>
      </c>
      <c r="AY271" s="23" t="s">
        <v>162</v>
      </c>
      <c r="BE271" s="203">
        <f>IF(N271="základní",J271,0)</f>
        <v>0</v>
      </c>
      <c r="BF271" s="203">
        <f>IF(N271="snížená",J271,0)</f>
        <v>0</v>
      </c>
      <c r="BG271" s="203">
        <f>IF(N271="zákl. přenesená",J271,0)</f>
        <v>0</v>
      </c>
      <c r="BH271" s="203">
        <f>IF(N271="sníž. přenesená",J271,0)</f>
        <v>0</v>
      </c>
      <c r="BI271" s="203">
        <f>IF(N271="nulová",J271,0)</f>
        <v>0</v>
      </c>
      <c r="BJ271" s="23" t="s">
        <v>80</v>
      </c>
      <c r="BK271" s="203">
        <f>ROUND(I271*H271,2)</f>
        <v>0</v>
      </c>
      <c r="BL271" s="23" t="s">
        <v>169</v>
      </c>
      <c r="BM271" s="23" t="s">
        <v>1054</v>
      </c>
    </row>
    <row r="272" spans="2:65" s="11" customFormat="1">
      <c r="B272" s="207"/>
      <c r="C272" s="208"/>
      <c r="D272" s="204" t="s">
        <v>173</v>
      </c>
      <c r="E272" s="209" t="s">
        <v>21</v>
      </c>
      <c r="F272" s="210" t="s">
        <v>1009</v>
      </c>
      <c r="G272" s="208"/>
      <c r="H272" s="211" t="s">
        <v>21</v>
      </c>
      <c r="I272" s="212"/>
      <c r="J272" s="208"/>
      <c r="K272" s="208"/>
      <c r="L272" s="213"/>
      <c r="M272" s="214"/>
      <c r="N272" s="215"/>
      <c r="O272" s="215"/>
      <c r="P272" s="215"/>
      <c r="Q272" s="215"/>
      <c r="R272" s="215"/>
      <c r="S272" s="215"/>
      <c r="T272" s="216"/>
      <c r="AT272" s="217" t="s">
        <v>173</v>
      </c>
      <c r="AU272" s="217" t="s">
        <v>82</v>
      </c>
      <c r="AV272" s="11" t="s">
        <v>80</v>
      </c>
      <c r="AW272" s="11" t="s">
        <v>36</v>
      </c>
      <c r="AX272" s="11" t="s">
        <v>72</v>
      </c>
      <c r="AY272" s="217" t="s">
        <v>162</v>
      </c>
    </row>
    <row r="273" spans="2:65" s="12" customFormat="1">
      <c r="B273" s="218"/>
      <c r="C273" s="219"/>
      <c r="D273" s="204" t="s">
        <v>173</v>
      </c>
      <c r="E273" s="220" t="s">
        <v>21</v>
      </c>
      <c r="F273" s="221" t="s">
        <v>1055</v>
      </c>
      <c r="G273" s="219"/>
      <c r="H273" s="222">
        <v>28.32</v>
      </c>
      <c r="I273" s="223"/>
      <c r="J273" s="219"/>
      <c r="K273" s="219"/>
      <c r="L273" s="224"/>
      <c r="M273" s="225"/>
      <c r="N273" s="226"/>
      <c r="O273" s="226"/>
      <c r="P273" s="226"/>
      <c r="Q273" s="226"/>
      <c r="R273" s="226"/>
      <c r="S273" s="226"/>
      <c r="T273" s="227"/>
      <c r="AT273" s="228" t="s">
        <v>173</v>
      </c>
      <c r="AU273" s="228" t="s">
        <v>82</v>
      </c>
      <c r="AV273" s="12" t="s">
        <v>82</v>
      </c>
      <c r="AW273" s="12" t="s">
        <v>36</v>
      </c>
      <c r="AX273" s="12" t="s">
        <v>72</v>
      </c>
      <c r="AY273" s="228" t="s">
        <v>162</v>
      </c>
    </row>
    <row r="274" spans="2:65" s="13" customFormat="1">
      <c r="B274" s="229"/>
      <c r="C274" s="230"/>
      <c r="D274" s="231" t="s">
        <v>173</v>
      </c>
      <c r="E274" s="232" t="s">
        <v>21</v>
      </c>
      <c r="F274" s="233" t="s">
        <v>177</v>
      </c>
      <c r="G274" s="230"/>
      <c r="H274" s="234">
        <v>28.32</v>
      </c>
      <c r="I274" s="235"/>
      <c r="J274" s="230"/>
      <c r="K274" s="230"/>
      <c r="L274" s="236"/>
      <c r="M274" s="237"/>
      <c r="N274" s="238"/>
      <c r="O274" s="238"/>
      <c r="P274" s="238"/>
      <c r="Q274" s="238"/>
      <c r="R274" s="238"/>
      <c r="S274" s="238"/>
      <c r="T274" s="239"/>
      <c r="AT274" s="240" t="s">
        <v>173</v>
      </c>
      <c r="AU274" s="240" t="s">
        <v>82</v>
      </c>
      <c r="AV274" s="13" t="s">
        <v>169</v>
      </c>
      <c r="AW274" s="13" t="s">
        <v>36</v>
      </c>
      <c r="AX274" s="13" t="s">
        <v>80</v>
      </c>
      <c r="AY274" s="240" t="s">
        <v>162</v>
      </c>
    </row>
    <row r="275" spans="2:65" s="1" customFormat="1" ht="28.9" customHeight="1">
      <c r="B275" s="40"/>
      <c r="C275" s="192" t="s">
        <v>360</v>
      </c>
      <c r="D275" s="192" t="s">
        <v>164</v>
      </c>
      <c r="E275" s="193" t="s">
        <v>361</v>
      </c>
      <c r="F275" s="194" t="s">
        <v>362</v>
      </c>
      <c r="G275" s="195" t="s">
        <v>167</v>
      </c>
      <c r="H275" s="196">
        <v>230</v>
      </c>
      <c r="I275" s="197"/>
      <c r="J275" s="198">
        <f>ROUND(I275*H275,2)</f>
        <v>0</v>
      </c>
      <c r="K275" s="194" t="s">
        <v>168</v>
      </c>
      <c r="L275" s="60"/>
      <c r="M275" s="199" t="s">
        <v>21</v>
      </c>
      <c r="N275" s="200" t="s">
        <v>43</v>
      </c>
      <c r="O275" s="41"/>
      <c r="P275" s="201">
        <f>O275*H275</f>
        <v>0</v>
      </c>
      <c r="Q275" s="201">
        <v>0</v>
      </c>
      <c r="R275" s="201">
        <f>Q275*H275</f>
        <v>0</v>
      </c>
      <c r="S275" s="201">
        <v>0</v>
      </c>
      <c r="T275" s="202">
        <f>S275*H275</f>
        <v>0</v>
      </c>
      <c r="AR275" s="23" t="s">
        <v>169</v>
      </c>
      <c r="AT275" s="23" t="s">
        <v>164</v>
      </c>
      <c r="AU275" s="23" t="s">
        <v>82</v>
      </c>
      <c r="AY275" s="23" t="s">
        <v>162</v>
      </c>
      <c r="BE275" s="203">
        <f>IF(N275="základní",J275,0)</f>
        <v>0</v>
      </c>
      <c r="BF275" s="203">
        <f>IF(N275="snížená",J275,0)</f>
        <v>0</v>
      </c>
      <c r="BG275" s="203">
        <f>IF(N275="zákl. přenesená",J275,0)</f>
        <v>0</v>
      </c>
      <c r="BH275" s="203">
        <f>IF(N275="sníž. přenesená",J275,0)</f>
        <v>0</v>
      </c>
      <c r="BI275" s="203">
        <f>IF(N275="nulová",J275,0)</f>
        <v>0</v>
      </c>
      <c r="BJ275" s="23" t="s">
        <v>80</v>
      </c>
      <c r="BK275" s="203">
        <f>ROUND(I275*H275,2)</f>
        <v>0</v>
      </c>
      <c r="BL275" s="23" t="s">
        <v>169</v>
      </c>
      <c r="BM275" s="23" t="s">
        <v>1056</v>
      </c>
    </row>
    <row r="276" spans="2:65" s="1" customFormat="1" ht="409.5">
      <c r="B276" s="40"/>
      <c r="C276" s="62"/>
      <c r="D276" s="204" t="s">
        <v>171</v>
      </c>
      <c r="E276" s="62"/>
      <c r="F276" s="241" t="s">
        <v>352</v>
      </c>
      <c r="G276" s="62"/>
      <c r="H276" s="62"/>
      <c r="I276" s="162"/>
      <c r="J276" s="62"/>
      <c r="K276" s="62"/>
      <c r="L276" s="60"/>
      <c r="M276" s="206"/>
      <c r="N276" s="41"/>
      <c r="O276" s="41"/>
      <c r="P276" s="41"/>
      <c r="Q276" s="41"/>
      <c r="R276" s="41"/>
      <c r="S276" s="41"/>
      <c r="T276" s="77"/>
      <c r="AT276" s="23" t="s">
        <v>171</v>
      </c>
      <c r="AU276" s="23" t="s">
        <v>82</v>
      </c>
    </row>
    <row r="277" spans="2:65" s="11" customFormat="1">
      <c r="B277" s="207"/>
      <c r="C277" s="208"/>
      <c r="D277" s="204" t="s">
        <v>173</v>
      </c>
      <c r="E277" s="209" t="s">
        <v>21</v>
      </c>
      <c r="F277" s="210" t="s">
        <v>1009</v>
      </c>
      <c r="G277" s="208"/>
      <c r="H277" s="211" t="s">
        <v>21</v>
      </c>
      <c r="I277" s="212"/>
      <c r="J277" s="208"/>
      <c r="K277" s="208"/>
      <c r="L277" s="213"/>
      <c r="M277" s="214"/>
      <c r="N277" s="215"/>
      <c r="O277" s="215"/>
      <c r="P277" s="215"/>
      <c r="Q277" s="215"/>
      <c r="R277" s="215"/>
      <c r="S277" s="215"/>
      <c r="T277" s="216"/>
      <c r="AT277" s="217" t="s">
        <v>173</v>
      </c>
      <c r="AU277" s="217" t="s">
        <v>82</v>
      </c>
      <c r="AV277" s="11" t="s">
        <v>80</v>
      </c>
      <c r="AW277" s="11" t="s">
        <v>36</v>
      </c>
      <c r="AX277" s="11" t="s">
        <v>72</v>
      </c>
      <c r="AY277" s="217" t="s">
        <v>162</v>
      </c>
    </row>
    <row r="278" spans="2:65" s="11" customFormat="1">
      <c r="B278" s="207"/>
      <c r="C278" s="208"/>
      <c r="D278" s="204" t="s">
        <v>173</v>
      </c>
      <c r="E278" s="209" t="s">
        <v>21</v>
      </c>
      <c r="F278" s="210" t="s">
        <v>364</v>
      </c>
      <c r="G278" s="208"/>
      <c r="H278" s="211" t="s">
        <v>21</v>
      </c>
      <c r="I278" s="212"/>
      <c r="J278" s="208"/>
      <c r="K278" s="208"/>
      <c r="L278" s="213"/>
      <c r="M278" s="214"/>
      <c r="N278" s="215"/>
      <c r="O278" s="215"/>
      <c r="P278" s="215"/>
      <c r="Q278" s="215"/>
      <c r="R278" s="215"/>
      <c r="S278" s="215"/>
      <c r="T278" s="216"/>
      <c r="AT278" s="217" t="s">
        <v>173</v>
      </c>
      <c r="AU278" s="217" t="s">
        <v>82</v>
      </c>
      <c r="AV278" s="11" t="s">
        <v>80</v>
      </c>
      <c r="AW278" s="11" t="s">
        <v>36</v>
      </c>
      <c r="AX278" s="11" t="s">
        <v>72</v>
      </c>
      <c r="AY278" s="217" t="s">
        <v>162</v>
      </c>
    </row>
    <row r="279" spans="2:65" s="12" customFormat="1">
      <c r="B279" s="218"/>
      <c r="C279" s="219"/>
      <c r="D279" s="204" t="s">
        <v>173</v>
      </c>
      <c r="E279" s="220" t="s">
        <v>21</v>
      </c>
      <c r="F279" s="221" t="s">
        <v>1051</v>
      </c>
      <c r="G279" s="219"/>
      <c r="H279" s="222">
        <v>210</v>
      </c>
      <c r="I279" s="223"/>
      <c r="J279" s="219"/>
      <c r="K279" s="219"/>
      <c r="L279" s="224"/>
      <c r="M279" s="225"/>
      <c r="N279" s="226"/>
      <c r="O279" s="226"/>
      <c r="P279" s="226"/>
      <c r="Q279" s="226"/>
      <c r="R279" s="226"/>
      <c r="S279" s="226"/>
      <c r="T279" s="227"/>
      <c r="AT279" s="228" t="s">
        <v>173</v>
      </c>
      <c r="AU279" s="228" t="s">
        <v>82</v>
      </c>
      <c r="AV279" s="12" t="s">
        <v>82</v>
      </c>
      <c r="AW279" s="12" t="s">
        <v>36</v>
      </c>
      <c r="AX279" s="12" t="s">
        <v>72</v>
      </c>
      <c r="AY279" s="228" t="s">
        <v>162</v>
      </c>
    </row>
    <row r="280" spans="2:65" s="11" customFormat="1">
      <c r="B280" s="207"/>
      <c r="C280" s="208"/>
      <c r="D280" s="204" t="s">
        <v>173</v>
      </c>
      <c r="E280" s="209" t="s">
        <v>21</v>
      </c>
      <c r="F280" s="210" t="s">
        <v>365</v>
      </c>
      <c r="G280" s="208"/>
      <c r="H280" s="211" t="s">
        <v>21</v>
      </c>
      <c r="I280" s="212"/>
      <c r="J280" s="208"/>
      <c r="K280" s="208"/>
      <c r="L280" s="213"/>
      <c r="M280" s="214"/>
      <c r="N280" s="215"/>
      <c r="O280" s="215"/>
      <c r="P280" s="215"/>
      <c r="Q280" s="215"/>
      <c r="R280" s="215"/>
      <c r="S280" s="215"/>
      <c r="T280" s="216"/>
      <c r="AT280" s="217" t="s">
        <v>173</v>
      </c>
      <c r="AU280" s="217" t="s">
        <v>82</v>
      </c>
      <c r="AV280" s="11" t="s">
        <v>80</v>
      </c>
      <c r="AW280" s="11" t="s">
        <v>36</v>
      </c>
      <c r="AX280" s="11" t="s">
        <v>72</v>
      </c>
      <c r="AY280" s="217" t="s">
        <v>162</v>
      </c>
    </row>
    <row r="281" spans="2:65" s="12" customFormat="1">
      <c r="B281" s="218"/>
      <c r="C281" s="219"/>
      <c r="D281" s="204" t="s">
        <v>173</v>
      </c>
      <c r="E281" s="220" t="s">
        <v>21</v>
      </c>
      <c r="F281" s="221" t="s">
        <v>203</v>
      </c>
      <c r="G281" s="219"/>
      <c r="H281" s="222">
        <v>20</v>
      </c>
      <c r="I281" s="223"/>
      <c r="J281" s="219"/>
      <c r="K281" s="219"/>
      <c r="L281" s="224"/>
      <c r="M281" s="225"/>
      <c r="N281" s="226"/>
      <c r="O281" s="226"/>
      <c r="P281" s="226"/>
      <c r="Q281" s="226"/>
      <c r="R281" s="226"/>
      <c r="S281" s="226"/>
      <c r="T281" s="227"/>
      <c r="AT281" s="228" t="s">
        <v>173</v>
      </c>
      <c r="AU281" s="228" t="s">
        <v>82</v>
      </c>
      <c r="AV281" s="12" t="s">
        <v>82</v>
      </c>
      <c r="AW281" s="12" t="s">
        <v>36</v>
      </c>
      <c r="AX281" s="12" t="s">
        <v>72</v>
      </c>
      <c r="AY281" s="228" t="s">
        <v>162</v>
      </c>
    </row>
    <row r="282" spans="2:65" s="13" customFormat="1">
      <c r="B282" s="229"/>
      <c r="C282" s="230"/>
      <c r="D282" s="231" t="s">
        <v>173</v>
      </c>
      <c r="E282" s="232" t="s">
        <v>21</v>
      </c>
      <c r="F282" s="233" t="s">
        <v>177</v>
      </c>
      <c r="G282" s="230"/>
      <c r="H282" s="234">
        <v>230</v>
      </c>
      <c r="I282" s="235"/>
      <c r="J282" s="230"/>
      <c r="K282" s="230"/>
      <c r="L282" s="236"/>
      <c r="M282" s="237"/>
      <c r="N282" s="238"/>
      <c r="O282" s="238"/>
      <c r="P282" s="238"/>
      <c r="Q282" s="238"/>
      <c r="R282" s="238"/>
      <c r="S282" s="238"/>
      <c r="T282" s="239"/>
      <c r="AT282" s="240" t="s">
        <v>173</v>
      </c>
      <c r="AU282" s="240" t="s">
        <v>82</v>
      </c>
      <c r="AV282" s="13" t="s">
        <v>169</v>
      </c>
      <c r="AW282" s="13" t="s">
        <v>36</v>
      </c>
      <c r="AX282" s="13" t="s">
        <v>80</v>
      </c>
      <c r="AY282" s="240" t="s">
        <v>162</v>
      </c>
    </row>
    <row r="283" spans="2:65" s="1" customFormat="1" ht="20.45" customHeight="1">
      <c r="B283" s="40"/>
      <c r="C283" s="192" t="s">
        <v>366</v>
      </c>
      <c r="D283" s="192" t="s">
        <v>164</v>
      </c>
      <c r="E283" s="193" t="s">
        <v>367</v>
      </c>
      <c r="F283" s="194" t="s">
        <v>368</v>
      </c>
      <c r="G283" s="195" t="s">
        <v>167</v>
      </c>
      <c r="H283" s="196">
        <v>299</v>
      </c>
      <c r="I283" s="197"/>
      <c r="J283" s="198">
        <f>ROUND(I283*H283,2)</f>
        <v>0</v>
      </c>
      <c r="K283" s="194" t="s">
        <v>168</v>
      </c>
      <c r="L283" s="60"/>
      <c r="M283" s="199" t="s">
        <v>21</v>
      </c>
      <c r="N283" s="200" t="s">
        <v>43</v>
      </c>
      <c r="O283" s="41"/>
      <c r="P283" s="201">
        <f>O283*H283</f>
        <v>0</v>
      </c>
      <c r="Q283" s="201">
        <v>0</v>
      </c>
      <c r="R283" s="201">
        <f>Q283*H283</f>
        <v>0</v>
      </c>
      <c r="S283" s="201">
        <v>0</v>
      </c>
      <c r="T283" s="202">
        <f>S283*H283</f>
        <v>0</v>
      </c>
      <c r="AR283" s="23" t="s">
        <v>169</v>
      </c>
      <c r="AT283" s="23" t="s">
        <v>164</v>
      </c>
      <c r="AU283" s="23" t="s">
        <v>82</v>
      </c>
      <c r="AY283" s="23" t="s">
        <v>162</v>
      </c>
      <c r="BE283" s="203">
        <f>IF(N283="základní",J283,0)</f>
        <v>0</v>
      </c>
      <c r="BF283" s="203">
        <f>IF(N283="snížená",J283,0)</f>
        <v>0</v>
      </c>
      <c r="BG283" s="203">
        <f>IF(N283="zákl. přenesená",J283,0)</f>
        <v>0</v>
      </c>
      <c r="BH283" s="203">
        <f>IF(N283="sníž. přenesená",J283,0)</f>
        <v>0</v>
      </c>
      <c r="BI283" s="203">
        <f>IF(N283="nulová",J283,0)</f>
        <v>0</v>
      </c>
      <c r="BJ283" s="23" t="s">
        <v>80</v>
      </c>
      <c r="BK283" s="203">
        <f>ROUND(I283*H283,2)</f>
        <v>0</v>
      </c>
      <c r="BL283" s="23" t="s">
        <v>169</v>
      </c>
      <c r="BM283" s="23" t="s">
        <v>1057</v>
      </c>
    </row>
    <row r="284" spans="2:65" s="1" customFormat="1" ht="337.5">
      <c r="B284" s="40"/>
      <c r="C284" s="62"/>
      <c r="D284" s="204" t="s">
        <v>171</v>
      </c>
      <c r="E284" s="62"/>
      <c r="F284" s="205" t="s">
        <v>370</v>
      </c>
      <c r="G284" s="62"/>
      <c r="H284" s="62"/>
      <c r="I284" s="162"/>
      <c r="J284" s="62"/>
      <c r="K284" s="62"/>
      <c r="L284" s="60"/>
      <c r="M284" s="206"/>
      <c r="N284" s="41"/>
      <c r="O284" s="41"/>
      <c r="P284" s="41"/>
      <c r="Q284" s="41"/>
      <c r="R284" s="41"/>
      <c r="S284" s="41"/>
      <c r="T284" s="77"/>
      <c r="AT284" s="23" t="s">
        <v>171</v>
      </c>
      <c r="AU284" s="23" t="s">
        <v>82</v>
      </c>
    </row>
    <row r="285" spans="2:65" s="11" customFormat="1">
      <c r="B285" s="207"/>
      <c r="C285" s="208"/>
      <c r="D285" s="204" t="s">
        <v>173</v>
      </c>
      <c r="E285" s="209" t="s">
        <v>21</v>
      </c>
      <c r="F285" s="210" t="s">
        <v>1058</v>
      </c>
      <c r="G285" s="208"/>
      <c r="H285" s="211" t="s">
        <v>21</v>
      </c>
      <c r="I285" s="212"/>
      <c r="J285" s="208"/>
      <c r="K285" s="208"/>
      <c r="L285" s="213"/>
      <c r="M285" s="214"/>
      <c r="N285" s="215"/>
      <c r="O285" s="215"/>
      <c r="P285" s="215"/>
      <c r="Q285" s="215"/>
      <c r="R285" s="215"/>
      <c r="S285" s="215"/>
      <c r="T285" s="216"/>
      <c r="AT285" s="217" t="s">
        <v>173</v>
      </c>
      <c r="AU285" s="217" t="s">
        <v>82</v>
      </c>
      <c r="AV285" s="11" t="s">
        <v>80</v>
      </c>
      <c r="AW285" s="11" t="s">
        <v>36</v>
      </c>
      <c r="AX285" s="11" t="s">
        <v>72</v>
      </c>
      <c r="AY285" s="217" t="s">
        <v>162</v>
      </c>
    </row>
    <row r="286" spans="2:65" s="11" customFormat="1">
      <c r="B286" s="207"/>
      <c r="C286" s="208"/>
      <c r="D286" s="204" t="s">
        <v>173</v>
      </c>
      <c r="E286" s="209" t="s">
        <v>21</v>
      </c>
      <c r="F286" s="210" t="s">
        <v>310</v>
      </c>
      <c r="G286" s="208"/>
      <c r="H286" s="211" t="s">
        <v>21</v>
      </c>
      <c r="I286" s="212"/>
      <c r="J286" s="208"/>
      <c r="K286" s="208"/>
      <c r="L286" s="213"/>
      <c r="M286" s="214"/>
      <c r="N286" s="215"/>
      <c r="O286" s="215"/>
      <c r="P286" s="215"/>
      <c r="Q286" s="215"/>
      <c r="R286" s="215"/>
      <c r="S286" s="215"/>
      <c r="T286" s="216"/>
      <c r="AT286" s="217" t="s">
        <v>173</v>
      </c>
      <c r="AU286" s="217" t="s">
        <v>82</v>
      </c>
      <c r="AV286" s="11" t="s">
        <v>80</v>
      </c>
      <c r="AW286" s="11" t="s">
        <v>36</v>
      </c>
      <c r="AX286" s="11" t="s">
        <v>72</v>
      </c>
      <c r="AY286" s="217" t="s">
        <v>162</v>
      </c>
    </row>
    <row r="287" spans="2:65" s="12" customFormat="1">
      <c r="B287" s="218"/>
      <c r="C287" s="219"/>
      <c r="D287" s="204" t="s">
        <v>173</v>
      </c>
      <c r="E287" s="220" t="s">
        <v>21</v>
      </c>
      <c r="F287" s="221" t="s">
        <v>1044</v>
      </c>
      <c r="G287" s="219"/>
      <c r="H287" s="222">
        <v>299</v>
      </c>
      <c r="I287" s="223"/>
      <c r="J287" s="219"/>
      <c r="K287" s="219"/>
      <c r="L287" s="224"/>
      <c r="M287" s="225"/>
      <c r="N287" s="226"/>
      <c r="O287" s="226"/>
      <c r="P287" s="226"/>
      <c r="Q287" s="226"/>
      <c r="R287" s="226"/>
      <c r="S287" s="226"/>
      <c r="T287" s="227"/>
      <c r="AT287" s="228" t="s">
        <v>173</v>
      </c>
      <c r="AU287" s="228" t="s">
        <v>82</v>
      </c>
      <c r="AV287" s="12" t="s">
        <v>82</v>
      </c>
      <c r="AW287" s="12" t="s">
        <v>36</v>
      </c>
      <c r="AX287" s="12" t="s">
        <v>72</v>
      </c>
      <c r="AY287" s="228" t="s">
        <v>162</v>
      </c>
    </row>
    <row r="288" spans="2:65" s="13" customFormat="1">
      <c r="B288" s="229"/>
      <c r="C288" s="230"/>
      <c r="D288" s="231" t="s">
        <v>173</v>
      </c>
      <c r="E288" s="232" t="s">
        <v>21</v>
      </c>
      <c r="F288" s="233" t="s">
        <v>177</v>
      </c>
      <c r="G288" s="230"/>
      <c r="H288" s="234">
        <v>299</v>
      </c>
      <c r="I288" s="235"/>
      <c r="J288" s="230"/>
      <c r="K288" s="230"/>
      <c r="L288" s="236"/>
      <c r="M288" s="237"/>
      <c r="N288" s="238"/>
      <c r="O288" s="238"/>
      <c r="P288" s="238"/>
      <c r="Q288" s="238"/>
      <c r="R288" s="238"/>
      <c r="S288" s="238"/>
      <c r="T288" s="239"/>
      <c r="AT288" s="240" t="s">
        <v>173</v>
      </c>
      <c r="AU288" s="240" t="s">
        <v>82</v>
      </c>
      <c r="AV288" s="13" t="s">
        <v>169</v>
      </c>
      <c r="AW288" s="13" t="s">
        <v>36</v>
      </c>
      <c r="AX288" s="13" t="s">
        <v>80</v>
      </c>
      <c r="AY288" s="240" t="s">
        <v>162</v>
      </c>
    </row>
    <row r="289" spans="2:65" s="1" customFormat="1" ht="28.9" customHeight="1">
      <c r="B289" s="40"/>
      <c r="C289" s="192" t="s">
        <v>373</v>
      </c>
      <c r="D289" s="192" t="s">
        <v>164</v>
      </c>
      <c r="E289" s="193" t="s">
        <v>374</v>
      </c>
      <c r="F289" s="194" t="s">
        <v>375</v>
      </c>
      <c r="G289" s="195" t="s">
        <v>167</v>
      </c>
      <c r="H289" s="196">
        <v>89</v>
      </c>
      <c r="I289" s="197"/>
      <c r="J289" s="198">
        <f>ROUND(I289*H289,2)</f>
        <v>0</v>
      </c>
      <c r="K289" s="194" t="s">
        <v>168</v>
      </c>
      <c r="L289" s="60"/>
      <c r="M289" s="199" t="s">
        <v>21</v>
      </c>
      <c r="N289" s="200" t="s">
        <v>43</v>
      </c>
      <c r="O289" s="41"/>
      <c r="P289" s="201">
        <f>O289*H289</f>
        <v>0</v>
      </c>
      <c r="Q289" s="201">
        <v>0</v>
      </c>
      <c r="R289" s="201">
        <f>Q289*H289</f>
        <v>0</v>
      </c>
      <c r="S289" s="201">
        <v>0</v>
      </c>
      <c r="T289" s="202">
        <f>S289*H289</f>
        <v>0</v>
      </c>
      <c r="AR289" s="23" t="s">
        <v>169</v>
      </c>
      <c r="AT289" s="23" t="s">
        <v>164</v>
      </c>
      <c r="AU289" s="23" t="s">
        <v>82</v>
      </c>
      <c r="AY289" s="23" t="s">
        <v>162</v>
      </c>
      <c r="BE289" s="203">
        <f>IF(N289="základní",J289,0)</f>
        <v>0</v>
      </c>
      <c r="BF289" s="203">
        <f>IF(N289="snížená",J289,0)</f>
        <v>0</v>
      </c>
      <c r="BG289" s="203">
        <f>IF(N289="zákl. přenesená",J289,0)</f>
        <v>0</v>
      </c>
      <c r="BH289" s="203">
        <f>IF(N289="sníž. přenesená",J289,0)</f>
        <v>0</v>
      </c>
      <c r="BI289" s="203">
        <f>IF(N289="nulová",J289,0)</f>
        <v>0</v>
      </c>
      <c r="BJ289" s="23" t="s">
        <v>80</v>
      </c>
      <c r="BK289" s="203">
        <f>ROUND(I289*H289,2)</f>
        <v>0</v>
      </c>
      <c r="BL289" s="23" t="s">
        <v>169</v>
      </c>
      <c r="BM289" s="23" t="s">
        <v>1059</v>
      </c>
    </row>
    <row r="290" spans="2:65" s="1" customFormat="1" ht="409.5">
      <c r="B290" s="40"/>
      <c r="C290" s="62"/>
      <c r="D290" s="204" t="s">
        <v>171</v>
      </c>
      <c r="E290" s="62"/>
      <c r="F290" s="241" t="s">
        <v>377</v>
      </c>
      <c r="G290" s="62"/>
      <c r="H290" s="62"/>
      <c r="I290" s="162"/>
      <c r="J290" s="62"/>
      <c r="K290" s="62"/>
      <c r="L290" s="60"/>
      <c r="M290" s="206"/>
      <c r="N290" s="41"/>
      <c r="O290" s="41"/>
      <c r="P290" s="41"/>
      <c r="Q290" s="41"/>
      <c r="R290" s="41"/>
      <c r="S290" s="41"/>
      <c r="T290" s="77"/>
      <c r="AT290" s="23" t="s">
        <v>171</v>
      </c>
      <c r="AU290" s="23" t="s">
        <v>82</v>
      </c>
    </row>
    <row r="291" spans="2:65" s="11" customFormat="1">
      <c r="B291" s="207"/>
      <c r="C291" s="208"/>
      <c r="D291" s="204" t="s">
        <v>173</v>
      </c>
      <c r="E291" s="209" t="s">
        <v>21</v>
      </c>
      <c r="F291" s="210" t="s">
        <v>1009</v>
      </c>
      <c r="G291" s="208"/>
      <c r="H291" s="211" t="s">
        <v>21</v>
      </c>
      <c r="I291" s="212"/>
      <c r="J291" s="208"/>
      <c r="K291" s="208"/>
      <c r="L291" s="213"/>
      <c r="M291" s="214"/>
      <c r="N291" s="215"/>
      <c r="O291" s="215"/>
      <c r="P291" s="215"/>
      <c r="Q291" s="215"/>
      <c r="R291" s="215"/>
      <c r="S291" s="215"/>
      <c r="T291" s="216"/>
      <c r="AT291" s="217" t="s">
        <v>173</v>
      </c>
      <c r="AU291" s="217" t="s">
        <v>82</v>
      </c>
      <c r="AV291" s="11" t="s">
        <v>80</v>
      </c>
      <c r="AW291" s="11" t="s">
        <v>36</v>
      </c>
      <c r="AX291" s="11" t="s">
        <v>72</v>
      </c>
      <c r="AY291" s="217" t="s">
        <v>162</v>
      </c>
    </row>
    <row r="292" spans="2:65" s="11" customFormat="1">
      <c r="B292" s="207"/>
      <c r="C292" s="208"/>
      <c r="D292" s="204" t="s">
        <v>173</v>
      </c>
      <c r="E292" s="209" t="s">
        <v>21</v>
      </c>
      <c r="F292" s="210" t="s">
        <v>378</v>
      </c>
      <c r="G292" s="208"/>
      <c r="H292" s="211" t="s">
        <v>21</v>
      </c>
      <c r="I292" s="212"/>
      <c r="J292" s="208"/>
      <c r="K292" s="208"/>
      <c r="L292" s="213"/>
      <c r="M292" s="214"/>
      <c r="N292" s="215"/>
      <c r="O292" s="215"/>
      <c r="P292" s="215"/>
      <c r="Q292" s="215"/>
      <c r="R292" s="215"/>
      <c r="S292" s="215"/>
      <c r="T292" s="216"/>
      <c r="AT292" s="217" t="s">
        <v>173</v>
      </c>
      <c r="AU292" s="217" t="s">
        <v>82</v>
      </c>
      <c r="AV292" s="11" t="s">
        <v>80</v>
      </c>
      <c r="AW292" s="11" t="s">
        <v>36</v>
      </c>
      <c r="AX292" s="11" t="s">
        <v>72</v>
      </c>
      <c r="AY292" s="217" t="s">
        <v>162</v>
      </c>
    </row>
    <row r="293" spans="2:65" s="12" customFormat="1">
      <c r="B293" s="218"/>
      <c r="C293" s="219"/>
      <c r="D293" s="204" t="s">
        <v>173</v>
      </c>
      <c r="E293" s="220" t="s">
        <v>21</v>
      </c>
      <c r="F293" s="221" t="s">
        <v>718</v>
      </c>
      <c r="G293" s="219"/>
      <c r="H293" s="222">
        <v>89</v>
      </c>
      <c r="I293" s="223"/>
      <c r="J293" s="219"/>
      <c r="K293" s="219"/>
      <c r="L293" s="224"/>
      <c r="M293" s="225"/>
      <c r="N293" s="226"/>
      <c r="O293" s="226"/>
      <c r="P293" s="226"/>
      <c r="Q293" s="226"/>
      <c r="R293" s="226"/>
      <c r="S293" s="226"/>
      <c r="T293" s="227"/>
      <c r="AT293" s="228" t="s">
        <v>173</v>
      </c>
      <c r="AU293" s="228" t="s">
        <v>82</v>
      </c>
      <c r="AV293" s="12" t="s">
        <v>82</v>
      </c>
      <c r="AW293" s="12" t="s">
        <v>36</v>
      </c>
      <c r="AX293" s="12" t="s">
        <v>72</v>
      </c>
      <c r="AY293" s="228" t="s">
        <v>162</v>
      </c>
    </row>
    <row r="294" spans="2:65" s="13" customFormat="1">
      <c r="B294" s="229"/>
      <c r="C294" s="230"/>
      <c r="D294" s="231" t="s">
        <v>173</v>
      </c>
      <c r="E294" s="232" t="s">
        <v>21</v>
      </c>
      <c r="F294" s="233" t="s">
        <v>177</v>
      </c>
      <c r="G294" s="230"/>
      <c r="H294" s="234">
        <v>89</v>
      </c>
      <c r="I294" s="235"/>
      <c r="J294" s="230"/>
      <c r="K294" s="230"/>
      <c r="L294" s="236"/>
      <c r="M294" s="237"/>
      <c r="N294" s="238"/>
      <c r="O294" s="238"/>
      <c r="P294" s="238"/>
      <c r="Q294" s="238"/>
      <c r="R294" s="238"/>
      <c r="S294" s="238"/>
      <c r="T294" s="239"/>
      <c r="AT294" s="240" t="s">
        <v>173</v>
      </c>
      <c r="AU294" s="240" t="s">
        <v>82</v>
      </c>
      <c r="AV294" s="13" t="s">
        <v>169</v>
      </c>
      <c r="AW294" s="13" t="s">
        <v>36</v>
      </c>
      <c r="AX294" s="13" t="s">
        <v>80</v>
      </c>
      <c r="AY294" s="240" t="s">
        <v>162</v>
      </c>
    </row>
    <row r="295" spans="2:65" s="1" customFormat="1" ht="28.9" customHeight="1">
      <c r="B295" s="40"/>
      <c r="C295" s="192" t="s">
        <v>379</v>
      </c>
      <c r="D295" s="192" t="s">
        <v>164</v>
      </c>
      <c r="E295" s="193" t="s">
        <v>380</v>
      </c>
      <c r="F295" s="194" t="s">
        <v>381</v>
      </c>
      <c r="G295" s="195" t="s">
        <v>260</v>
      </c>
      <c r="H295" s="196">
        <v>118</v>
      </c>
      <c r="I295" s="197"/>
      <c r="J295" s="198">
        <f>ROUND(I295*H295,2)</f>
        <v>0</v>
      </c>
      <c r="K295" s="194" t="s">
        <v>168</v>
      </c>
      <c r="L295" s="60"/>
      <c r="M295" s="199" t="s">
        <v>21</v>
      </c>
      <c r="N295" s="200" t="s">
        <v>43</v>
      </c>
      <c r="O295" s="41"/>
      <c r="P295" s="201">
        <f>O295*H295</f>
        <v>0</v>
      </c>
      <c r="Q295" s="201">
        <v>0</v>
      </c>
      <c r="R295" s="201">
        <f>Q295*H295</f>
        <v>0</v>
      </c>
      <c r="S295" s="201">
        <v>0</v>
      </c>
      <c r="T295" s="202">
        <f>S295*H295</f>
        <v>0</v>
      </c>
      <c r="AR295" s="23" t="s">
        <v>169</v>
      </c>
      <c r="AT295" s="23" t="s">
        <v>164</v>
      </c>
      <c r="AU295" s="23" t="s">
        <v>82</v>
      </c>
      <c r="AY295" s="23" t="s">
        <v>162</v>
      </c>
      <c r="BE295" s="203">
        <f>IF(N295="základní",J295,0)</f>
        <v>0</v>
      </c>
      <c r="BF295" s="203">
        <f>IF(N295="snížená",J295,0)</f>
        <v>0</v>
      </c>
      <c r="BG295" s="203">
        <f>IF(N295="zákl. přenesená",J295,0)</f>
        <v>0</v>
      </c>
      <c r="BH295" s="203">
        <f>IF(N295="sníž. přenesená",J295,0)</f>
        <v>0</v>
      </c>
      <c r="BI295" s="203">
        <f>IF(N295="nulová",J295,0)</f>
        <v>0</v>
      </c>
      <c r="BJ295" s="23" t="s">
        <v>80</v>
      </c>
      <c r="BK295" s="203">
        <f>ROUND(I295*H295,2)</f>
        <v>0</v>
      </c>
      <c r="BL295" s="23" t="s">
        <v>169</v>
      </c>
      <c r="BM295" s="23" t="s">
        <v>1060</v>
      </c>
    </row>
    <row r="296" spans="2:65" s="1" customFormat="1" ht="135">
      <c r="B296" s="40"/>
      <c r="C296" s="62"/>
      <c r="D296" s="204" t="s">
        <v>171</v>
      </c>
      <c r="E296" s="62"/>
      <c r="F296" s="205" t="s">
        <v>383</v>
      </c>
      <c r="G296" s="62"/>
      <c r="H296" s="62"/>
      <c r="I296" s="162"/>
      <c r="J296" s="62"/>
      <c r="K296" s="62"/>
      <c r="L296" s="60"/>
      <c r="M296" s="206"/>
      <c r="N296" s="41"/>
      <c r="O296" s="41"/>
      <c r="P296" s="41"/>
      <c r="Q296" s="41"/>
      <c r="R296" s="41"/>
      <c r="S296" s="41"/>
      <c r="T296" s="77"/>
      <c r="AT296" s="23" t="s">
        <v>171</v>
      </c>
      <c r="AU296" s="23" t="s">
        <v>82</v>
      </c>
    </row>
    <row r="297" spans="2:65" s="11" customFormat="1">
      <c r="B297" s="207"/>
      <c r="C297" s="208"/>
      <c r="D297" s="204" t="s">
        <v>173</v>
      </c>
      <c r="E297" s="209" t="s">
        <v>21</v>
      </c>
      <c r="F297" s="210" t="s">
        <v>1009</v>
      </c>
      <c r="G297" s="208"/>
      <c r="H297" s="211" t="s">
        <v>21</v>
      </c>
      <c r="I297" s="212"/>
      <c r="J297" s="208"/>
      <c r="K297" s="208"/>
      <c r="L297" s="213"/>
      <c r="M297" s="214"/>
      <c r="N297" s="215"/>
      <c r="O297" s="215"/>
      <c r="P297" s="215"/>
      <c r="Q297" s="215"/>
      <c r="R297" s="215"/>
      <c r="S297" s="215"/>
      <c r="T297" s="216"/>
      <c r="AT297" s="217" t="s">
        <v>173</v>
      </c>
      <c r="AU297" s="217" t="s">
        <v>82</v>
      </c>
      <c r="AV297" s="11" t="s">
        <v>80</v>
      </c>
      <c r="AW297" s="11" t="s">
        <v>36</v>
      </c>
      <c r="AX297" s="11" t="s">
        <v>72</v>
      </c>
      <c r="AY297" s="217" t="s">
        <v>162</v>
      </c>
    </row>
    <row r="298" spans="2:65" s="11" customFormat="1">
      <c r="B298" s="207"/>
      <c r="C298" s="208"/>
      <c r="D298" s="204" t="s">
        <v>173</v>
      </c>
      <c r="E298" s="209" t="s">
        <v>21</v>
      </c>
      <c r="F298" s="210" t="s">
        <v>384</v>
      </c>
      <c r="G298" s="208"/>
      <c r="H298" s="211" t="s">
        <v>21</v>
      </c>
      <c r="I298" s="212"/>
      <c r="J298" s="208"/>
      <c r="K298" s="208"/>
      <c r="L298" s="213"/>
      <c r="M298" s="214"/>
      <c r="N298" s="215"/>
      <c r="O298" s="215"/>
      <c r="P298" s="215"/>
      <c r="Q298" s="215"/>
      <c r="R298" s="215"/>
      <c r="S298" s="215"/>
      <c r="T298" s="216"/>
      <c r="AT298" s="217" t="s">
        <v>173</v>
      </c>
      <c r="AU298" s="217" t="s">
        <v>82</v>
      </c>
      <c r="AV298" s="11" t="s">
        <v>80</v>
      </c>
      <c r="AW298" s="11" t="s">
        <v>36</v>
      </c>
      <c r="AX298" s="11" t="s">
        <v>72</v>
      </c>
      <c r="AY298" s="217" t="s">
        <v>162</v>
      </c>
    </row>
    <row r="299" spans="2:65" s="12" customFormat="1">
      <c r="B299" s="218"/>
      <c r="C299" s="219"/>
      <c r="D299" s="204" t="s">
        <v>173</v>
      </c>
      <c r="E299" s="220" t="s">
        <v>21</v>
      </c>
      <c r="F299" s="221" t="s">
        <v>1022</v>
      </c>
      <c r="G299" s="219"/>
      <c r="H299" s="222">
        <v>118</v>
      </c>
      <c r="I299" s="223"/>
      <c r="J299" s="219"/>
      <c r="K299" s="219"/>
      <c r="L299" s="224"/>
      <c r="M299" s="225"/>
      <c r="N299" s="226"/>
      <c r="O299" s="226"/>
      <c r="P299" s="226"/>
      <c r="Q299" s="226"/>
      <c r="R299" s="226"/>
      <c r="S299" s="226"/>
      <c r="T299" s="227"/>
      <c r="AT299" s="228" t="s">
        <v>173</v>
      </c>
      <c r="AU299" s="228" t="s">
        <v>82</v>
      </c>
      <c r="AV299" s="12" t="s">
        <v>82</v>
      </c>
      <c r="AW299" s="12" t="s">
        <v>36</v>
      </c>
      <c r="AX299" s="12" t="s">
        <v>72</v>
      </c>
      <c r="AY299" s="228" t="s">
        <v>162</v>
      </c>
    </row>
    <row r="300" spans="2:65" s="13" customFormat="1">
      <c r="B300" s="229"/>
      <c r="C300" s="230"/>
      <c r="D300" s="231" t="s">
        <v>173</v>
      </c>
      <c r="E300" s="232" t="s">
        <v>21</v>
      </c>
      <c r="F300" s="233" t="s">
        <v>177</v>
      </c>
      <c r="G300" s="230"/>
      <c r="H300" s="234">
        <v>118</v>
      </c>
      <c r="I300" s="235"/>
      <c r="J300" s="230"/>
      <c r="K300" s="230"/>
      <c r="L300" s="236"/>
      <c r="M300" s="237"/>
      <c r="N300" s="238"/>
      <c r="O300" s="238"/>
      <c r="P300" s="238"/>
      <c r="Q300" s="238"/>
      <c r="R300" s="238"/>
      <c r="S300" s="238"/>
      <c r="T300" s="239"/>
      <c r="AT300" s="240" t="s">
        <v>173</v>
      </c>
      <c r="AU300" s="240" t="s">
        <v>82</v>
      </c>
      <c r="AV300" s="13" t="s">
        <v>169</v>
      </c>
      <c r="AW300" s="13" t="s">
        <v>36</v>
      </c>
      <c r="AX300" s="13" t="s">
        <v>80</v>
      </c>
      <c r="AY300" s="240" t="s">
        <v>162</v>
      </c>
    </row>
    <row r="301" spans="2:65" s="1" customFormat="1" ht="20.45" customHeight="1">
      <c r="B301" s="40"/>
      <c r="C301" s="242" t="s">
        <v>386</v>
      </c>
      <c r="D301" s="242" t="s">
        <v>387</v>
      </c>
      <c r="E301" s="243" t="s">
        <v>388</v>
      </c>
      <c r="F301" s="244" t="s">
        <v>389</v>
      </c>
      <c r="G301" s="245" t="s">
        <v>390</v>
      </c>
      <c r="H301" s="246">
        <v>1.77</v>
      </c>
      <c r="I301" s="247"/>
      <c r="J301" s="248">
        <f>ROUND(I301*H301,2)</f>
        <v>0</v>
      </c>
      <c r="K301" s="244" t="s">
        <v>168</v>
      </c>
      <c r="L301" s="249"/>
      <c r="M301" s="250" t="s">
        <v>21</v>
      </c>
      <c r="N301" s="251" t="s">
        <v>43</v>
      </c>
      <c r="O301" s="41"/>
      <c r="P301" s="201">
        <f>O301*H301</f>
        <v>0</v>
      </c>
      <c r="Q301" s="201">
        <v>1E-3</v>
      </c>
      <c r="R301" s="201">
        <f>Q301*H301</f>
        <v>1.7700000000000001E-3</v>
      </c>
      <c r="S301" s="201">
        <v>0</v>
      </c>
      <c r="T301" s="202">
        <f>S301*H301</f>
        <v>0</v>
      </c>
      <c r="AR301" s="23" t="s">
        <v>223</v>
      </c>
      <c r="AT301" s="23" t="s">
        <v>387</v>
      </c>
      <c r="AU301" s="23" t="s">
        <v>82</v>
      </c>
      <c r="AY301" s="23" t="s">
        <v>162</v>
      </c>
      <c r="BE301" s="203">
        <f>IF(N301="základní",J301,0)</f>
        <v>0</v>
      </c>
      <c r="BF301" s="203">
        <f>IF(N301="snížená",J301,0)</f>
        <v>0</v>
      </c>
      <c r="BG301" s="203">
        <f>IF(N301="zákl. přenesená",J301,0)</f>
        <v>0</v>
      </c>
      <c r="BH301" s="203">
        <f>IF(N301="sníž. přenesená",J301,0)</f>
        <v>0</v>
      </c>
      <c r="BI301" s="203">
        <f>IF(N301="nulová",J301,0)</f>
        <v>0</v>
      </c>
      <c r="BJ301" s="23" t="s">
        <v>80</v>
      </c>
      <c r="BK301" s="203">
        <f>ROUND(I301*H301,2)</f>
        <v>0</v>
      </c>
      <c r="BL301" s="23" t="s">
        <v>169</v>
      </c>
      <c r="BM301" s="23" t="s">
        <v>1061</v>
      </c>
    </row>
    <row r="302" spans="2:65" s="11" customFormat="1">
      <c r="B302" s="207"/>
      <c r="C302" s="208"/>
      <c r="D302" s="204" t="s">
        <v>173</v>
      </c>
      <c r="E302" s="209" t="s">
        <v>21</v>
      </c>
      <c r="F302" s="210" t="s">
        <v>392</v>
      </c>
      <c r="G302" s="208"/>
      <c r="H302" s="211" t="s">
        <v>21</v>
      </c>
      <c r="I302" s="212"/>
      <c r="J302" s="208"/>
      <c r="K302" s="208"/>
      <c r="L302" s="213"/>
      <c r="M302" s="214"/>
      <c r="N302" s="215"/>
      <c r="O302" s="215"/>
      <c r="P302" s="215"/>
      <c r="Q302" s="215"/>
      <c r="R302" s="215"/>
      <c r="S302" s="215"/>
      <c r="T302" s="216"/>
      <c r="AT302" s="217" t="s">
        <v>173</v>
      </c>
      <c r="AU302" s="217" t="s">
        <v>82</v>
      </c>
      <c r="AV302" s="11" t="s">
        <v>80</v>
      </c>
      <c r="AW302" s="11" t="s">
        <v>36</v>
      </c>
      <c r="AX302" s="11" t="s">
        <v>72</v>
      </c>
      <c r="AY302" s="217" t="s">
        <v>162</v>
      </c>
    </row>
    <row r="303" spans="2:65" s="12" customFormat="1">
      <c r="B303" s="218"/>
      <c r="C303" s="219"/>
      <c r="D303" s="204" t="s">
        <v>173</v>
      </c>
      <c r="E303" s="220" t="s">
        <v>21</v>
      </c>
      <c r="F303" s="221" t="s">
        <v>1062</v>
      </c>
      <c r="G303" s="219"/>
      <c r="H303" s="222">
        <v>1.77</v>
      </c>
      <c r="I303" s="223"/>
      <c r="J303" s="219"/>
      <c r="K303" s="219"/>
      <c r="L303" s="224"/>
      <c r="M303" s="225"/>
      <c r="N303" s="226"/>
      <c r="O303" s="226"/>
      <c r="P303" s="226"/>
      <c r="Q303" s="226"/>
      <c r="R303" s="226"/>
      <c r="S303" s="226"/>
      <c r="T303" s="227"/>
      <c r="AT303" s="228" t="s">
        <v>173</v>
      </c>
      <c r="AU303" s="228" t="s">
        <v>82</v>
      </c>
      <c r="AV303" s="12" t="s">
        <v>82</v>
      </c>
      <c r="AW303" s="12" t="s">
        <v>36</v>
      </c>
      <c r="AX303" s="12" t="s">
        <v>72</v>
      </c>
      <c r="AY303" s="228" t="s">
        <v>162</v>
      </c>
    </row>
    <row r="304" spans="2:65" s="13" customFormat="1">
      <c r="B304" s="229"/>
      <c r="C304" s="230"/>
      <c r="D304" s="231" t="s">
        <v>173</v>
      </c>
      <c r="E304" s="232" t="s">
        <v>21</v>
      </c>
      <c r="F304" s="233" t="s">
        <v>177</v>
      </c>
      <c r="G304" s="230"/>
      <c r="H304" s="234">
        <v>1.77</v>
      </c>
      <c r="I304" s="235"/>
      <c r="J304" s="230"/>
      <c r="K304" s="230"/>
      <c r="L304" s="236"/>
      <c r="M304" s="237"/>
      <c r="N304" s="238"/>
      <c r="O304" s="238"/>
      <c r="P304" s="238"/>
      <c r="Q304" s="238"/>
      <c r="R304" s="238"/>
      <c r="S304" s="238"/>
      <c r="T304" s="239"/>
      <c r="AT304" s="240" t="s">
        <v>173</v>
      </c>
      <c r="AU304" s="240" t="s">
        <v>82</v>
      </c>
      <c r="AV304" s="13" t="s">
        <v>169</v>
      </c>
      <c r="AW304" s="13" t="s">
        <v>36</v>
      </c>
      <c r="AX304" s="13" t="s">
        <v>80</v>
      </c>
      <c r="AY304" s="240" t="s">
        <v>162</v>
      </c>
    </row>
    <row r="305" spans="2:65" s="1" customFormat="1" ht="28.9" customHeight="1">
      <c r="B305" s="40"/>
      <c r="C305" s="192" t="s">
        <v>394</v>
      </c>
      <c r="D305" s="192" t="s">
        <v>164</v>
      </c>
      <c r="E305" s="193" t="s">
        <v>395</v>
      </c>
      <c r="F305" s="194" t="s">
        <v>396</v>
      </c>
      <c r="G305" s="195" t="s">
        <v>260</v>
      </c>
      <c r="H305" s="196">
        <v>118</v>
      </c>
      <c r="I305" s="197"/>
      <c r="J305" s="198">
        <f>ROUND(I305*H305,2)</f>
        <v>0</v>
      </c>
      <c r="K305" s="194" t="s">
        <v>168</v>
      </c>
      <c r="L305" s="60"/>
      <c r="M305" s="199" t="s">
        <v>21</v>
      </c>
      <c r="N305" s="200" t="s">
        <v>43</v>
      </c>
      <c r="O305" s="41"/>
      <c r="P305" s="201">
        <f>O305*H305</f>
        <v>0</v>
      </c>
      <c r="Q305" s="201">
        <v>0</v>
      </c>
      <c r="R305" s="201">
        <f>Q305*H305</f>
        <v>0</v>
      </c>
      <c r="S305" s="201">
        <v>0</v>
      </c>
      <c r="T305" s="202">
        <f>S305*H305</f>
        <v>0</v>
      </c>
      <c r="AR305" s="23" t="s">
        <v>169</v>
      </c>
      <c r="AT305" s="23" t="s">
        <v>164</v>
      </c>
      <c r="AU305" s="23" t="s">
        <v>82</v>
      </c>
      <c r="AY305" s="23" t="s">
        <v>162</v>
      </c>
      <c r="BE305" s="203">
        <f>IF(N305="základní",J305,0)</f>
        <v>0</v>
      </c>
      <c r="BF305" s="203">
        <f>IF(N305="snížená",J305,0)</f>
        <v>0</v>
      </c>
      <c r="BG305" s="203">
        <f>IF(N305="zákl. přenesená",J305,0)</f>
        <v>0</v>
      </c>
      <c r="BH305" s="203">
        <f>IF(N305="sníž. přenesená",J305,0)</f>
        <v>0</v>
      </c>
      <c r="BI305" s="203">
        <f>IF(N305="nulová",J305,0)</f>
        <v>0</v>
      </c>
      <c r="BJ305" s="23" t="s">
        <v>80</v>
      </c>
      <c r="BK305" s="203">
        <f>ROUND(I305*H305,2)</f>
        <v>0</v>
      </c>
      <c r="BL305" s="23" t="s">
        <v>169</v>
      </c>
      <c r="BM305" s="23" t="s">
        <v>1063</v>
      </c>
    </row>
    <row r="306" spans="2:65" s="1" customFormat="1" ht="135">
      <c r="B306" s="40"/>
      <c r="C306" s="62"/>
      <c r="D306" s="204" t="s">
        <v>171</v>
      </c>
      <c r="E306" s="62"/>
      <c r="F306" s="205" t="s">
        <v>398</v>
      </c>
      <c r="G306" s="62"/>
      <c r="H306" s="62"/>
      <c r="I306" s="162"/>
      <c r="J306" s="62"/>
      <c r="K306" s="62"/>
      <c r="L306" s="60"/>
      <c r="M306" s="206"/>
      <c r="N306" s="41"/>
      <c r="O306" s="41"/>
      <c r="P306" s="41"/>
      <c r="Q306" s="41"/>
      <c r="R306" s="41"/>
      <c r="S306" s="41"/>
      <c r="T306" s="77"/>
      <c r="AT306" s="23" t="s">
        <v>171</v>
      </c>
      <c r="AU306" s="23" t="s">
        <v>82</v>
      </c>
    </row>
    <row r="307" spans="2:65" s="11" customFormat="1">
      <c r="B307" s="207"/>
      <c r="C307" s="208"/>
      <c r="D307" s="204" t="s">
        <v>173</v>
      </c>
      <c r="E307" s="209" t="s">
        <v>21</v>
      </c>
      <c r="F307" s="210" t="s">
        <v>1009</v>
      </c>
      <c r="G307" s="208"/>
      <c r="H307" s="211" t="s">
        <v>21</v>
      </c>
      <c r="I307" s="212"/>
      <c r="J307" s="208"/>
      <c r="K307" s="208"/>
      <c r="L307" s="213"/>
      <c r="M307" s="214"/>
      <c r="N307" s="215"/>
      <c r="O307" s="215"/>
      <c r="P307" s="215"/>
      <c r="Q307" s="215"/>
      <c r="R307" s="215"/>
      <c r="S307" s="215"/>
      <c r="T307" s="216"/>
      <c r="AT307" s="217" t="s">
        <v>173</v>
      </c>
      <c r="AU307" s="217" t="s">
        <v>82</v>
      </c>
      <c r="AV307" s="11" t="s">
        <v>80</v>
      </c>
      <c r="AW307" s="11" t="s">
        <v>36</v>
      </c>
      <c r="AX307" s="11" t="s">
        <v>72</v>
      </c>
      <c r="AY307" s="217" t="s">
        <v>162</v>
      </c>
    </row>
    <row r="308" spans="2:65" s="11" customFormat="1">
      <c r="B308" s="207"/>
      <c r="C308" s="208"/>
      <c r="D308" s="204" t="s">
        <v>173</v>
      </c>
      <c r="E308" s="209" t="s">
        <v>21</v>
      </c>
      <c r="F308" s="210" t="s">
        <v>399</v>
      </c>
      <c r="G308" s="208"/>
      <c r="H308" s="211" t="s">
        <v>21</v>
      </c>
      <c r="I308" s="212"/>
      <c r="J308" s="208"/>
      <c r="K308" s="208"/>
      <c r="L308" s="213"/>
      <c r="M308" s="214"/>
      <c r="N308" s="215"/>
      <c r="O308" s="215"/>
      <c r="P308" s="215"/>
      <c r="Q308" s="215"/>
      <c r="R308" s="215"/>
      <c r="S308" s="215"/>
      <c r="T308" s="216"/>
      <c r="AT308" s="217" t="s">
        <v>173</v>
      </c>
      <c r="AU308" s="217" t="s">
        <v>82</v>
      </c>
      <c r="AV308" s="11" t="s">
        <v>80</v>
      </c>
      <c r="AW308" s="11" t="s">
        <v>36</v>
      </c>
      <c r="AX308" s="11" t="s">
        <v>72</v>
      </c>
      <c r="AY308" s="217" t="s">
        <v>162</v>
      </c>
    </row>
    <row r="309" spans="2:65" s="12" customFormat="1">
      <c r="B309" s="218"/>
      <c r="C309" s="219"/>
      <c r="D309" s="204" t="s">
        <v>173</v>
      </c>
      <c r="E309" s="220" t="s">
        <v>21</v>
      </c>
      <c r="F309" s="221" t="s">
        <v>1022</v>
      </c>
      <c r="G309" s="219"/>
      <c r="H309" s="222">
        <v>118</v>
      </c>
      <c r="I309" s="223"/>
      <c r="J309" s="219"/>
      <c r="K309" s="219"/>
      <c r="L309" s="224"/>
      <c r="M309" s="225"/>
      <c r="N309" s="226"/>
      <c r="O309" s="226"/>
      <c r="P309" s="226"/>
      <c r="Q309" s="226"/>
      <c r="R309" s="226"/>
      <c r="S309" s="226"/>
      <c r="T309" s="227"/>
      <c r="AT309" s="228" t="s">
        <v>173</v>
      </c>
      <c r="AU309" s="228" t="s">
        <v>82</v>
      </c>
      <c r="AV309" s="12" t="s">
        <v>82</v>
      </c>
      <c r="AW309" s="12" t="s">
        <v>36</v>
      </c>
      <c r="AX309" s="12" t="s">
        <v>72</v>
      </c>
      <c r="AY309" s="228" t="s">
        <v>162</v>
      </c>
    </row>
    <row r="310" spans="2:65" s="13" customFormat="1">
      <c r="B310" s="229"/>
      <c r="C310" s="230"/>
      <c r="D310" s="204" t="s">
        <v>173</v>
      </c>
      <c r="E310" s="252" t="s">
        <v>21</v>
      </c>
      <c r="F310" s="253" t="s">
        <v>177</v>
      </c>
      <c r="G310" s="230"/>
      <c r="H310" s="254">
        <v>118</v>
      </c>
      <c r="I310" s="235"/>
      <c r="J310" s="230"/>
      <c r="K310" s="230"/>
      <c r="L310" s="236"/>
      <c r="M310" s="237"/>
      <c r="N310" s="238"/>
      <c r="O310" s="238"/>
      <c r="P310" s="238"/>
      <c r="Q310" s="238"/>
      <c r="R310" s="238"/>
      <c r="S310" s="238"/>
      <c r="T310" s="239"/>
      <c r="AT310" s="240" t="s">
        <v>173</v>
      </c>
      <c r="AU310" s="240" t="s">
        <v>82</v>
      </c>
      <c r="AV310" s="13" t="s">
        <v>169</v>
      </c>
      <c r="AW310" s="13" t="s">
        <v>36</v>
      </c>
      <c r="AX310" s="13" t="s">
        <v>80</v>
      </c>
      <c r="AY310" s="240" t="s">
        <v>162</v>
      </c>
    </row>
    <row r="311" spans="2:65" s="10" customFormat="1" ht="29.85" customHeight="1">
      <c r="B311" s="175"/>
      <c r="C311" s="176"/>
      <c r="D311" s="189" t="s">
        <v>71</v>
      </c>
      <c r="E311" s="190" t="s">
        <v>82</v>
      </c>
      <c r="F311" s="190" t="s">
        <v>400</v>
      </c>
      <c r="G311" s="176"/>
      <c r="H311" s="176"/>
      <c r="I311" s="179"/>
      <c r="J311" s="191">
        <f>BK311</f>
        <v>0</v>
      </c>
      <c r="K311" s="176"/>
      <c r="L311" s="181"/>
      <c r="M311" s="182"/>
      <c r="N311" s="183"/>
      <c r="O311" s="183"/>
      <c r="P311" s="184">
        <f>SUM(P312:P338)</f>
        <v>0</v>
      </c>
      <c r="Q311" s="183"/>
      <c r="R311" s="184">
        <f>SUM(R312:R338)</f>
        <v>10.199920000000001</v>
      </c>
      <c r="S311" s="183"/>
      <c r="T311" s="185">
        <f>SUM(T312:T338)</f>
        <v>0</v>
      </c>
      <c r="AR311" s="186" t="s">
        <v>80</v>
      </c>
      <c r="AT311" s="187" t="s">
        <v>71</v>
      </c>
      <c r="AU311" s="187" t="s">
        <v>80</v>
      </c>
      <c r="AY311" s="186" t="s">
        <v>162</v>
      </c>
      <c r="BK311" s="188">
        <f>SUM(BK312:BK338)</f>
        <v>0</v>
      </c>
    </row>
    <row r="312" spans="2:65" s="1" customFormat="1" ht="28.9" customHeight="1">
      <c r="B312" s="40"/>
      <c r="C312" s="192" t="s">
        <v>222</v>
      </c>
      <c r="D312" s="192" t="s">
        <v>164</v>
      </c>
      <c r="E312" s="193" t="s">
        <v>401</v>
      </c>
      <c r="F312" s="194" t="s">
        <v>402</v>
      </c>
      <c r="G312" s="195" t="s">
        <v>403</v>
      </c>
      <c r="H312" s="196">
        <v>406</v>
      </c>
      <c r="I312" s="197"/>
      <c r="J312" s="198">
        <f>ROUND(I312*H312,2)</f>
        <v>0</v>
      </c>
      <c r="K312" s="194" t="s">
        <v>168</v>
      </c>
      <c r="L312" s="60"/>
      <c r="M312" s="199" t="s">
        <v>21</v>
      </c>
      <c r="N312" s="200" t="s">
        <v>43</v>
      </c>
      <c r="O312" s="41"/>
      <c r="P312" s="201">
        <f>O312*H312</f>
        <v>0</v>
      </c>
      <c r="Q312" s="201">
        <v>2.0000000000000001E-4</v>
      </c>
      <c r="R312" s="201">
        <f>Q312*H312</f>
        <v>8.1200000000000008E-2</v>
      </c>
      <c r="S312" s="201">
        <v>0</v>
      </c>
      <c r="T312" s="202">
        <f>S312*H312</f>
        <v>0</v>
      </c>
      <c r="AR312" s="23" t="s">
        <v>169</v>
      </c>
      <c r="AT312" s="23" t="s">
        <v>164</v>
      </c>
      <c r="AU312" s="23" t="s">
        <v>82</v>
      </c>
      <c r="AY312" s="23" t="s">
        <v>162</v>
      </c>
      <c r="BE312" s="203">
        <f>IF(N312="základní",J312,0)</f>
        <v>0</v>
      </c>
      <c r="BF312" s="203">
        <f>IF(N312="snížená",J312,0)</f>
        <v>0</v>
      </c>
      <c r="BG312" s="203">
        <f>IF(N312="zákl. přenesená",J312,0)</f>
        <v>0</v>
      </c>
      <c r="BH312" s="203">
        <f>IF(N312="sníž. přenesená",J312,0)</f>
        <v>0</v>
      </c>
      <c r="BI312" s="203">
        <f>IF(N312="nulová",J312,0)</f>
        <v>0</v>
      </c>
      <c r="BJ312" s="23" t="s">
        <v>80</v>
      </c>
      <c r="BK312" s="203">
        <f>ROUND(I312*H312,2)</f>
        <v>0</v>
      </c>
      <c r="BL312" s="23" t="s">
        <v>169</v>
      </c>
      <c r="BM312" s="23" t="s">
        <v>1064</v>
      </c>
    </row>
    <row r="313" spans="2:65" s="11" customFormat="1">
      <c r="B313" s="207"/>
      <c r="C313" s="208"/>
      <c r="D313" s="204" t="s">
        <v>173</v>
      </c>
      <c r="E313" s="209" t="s">
        <v>21</v>
      </c>
      <c r="F313" s="210" t="s">
        <v>1009</v>
      </c>
      <c r="G313" s="208"/>
      <c r="H313" s="211" t="s">
        <v>21</v>
      </c>
      <c r="I313" s="212"/>
      <c r="J313" s="208"/>
      <c r="K313" s="208"/>
      <c r="L313" s="213"/>
      <c r="M313" s="214"/>
      <c r="N313" s="215"/>
      <c r="O313" s="215"/>
      <c r="P313" s="215"/>
      <c r="Q313" s="215"/>
      <c r="R313" s="215"/>
      <c r="S313" s="215"/>
      <c r="T313" s="216"/>
      <c r="AT313" s="217" t="s">
        <v>173</v>
      </c>
      <c r="AU313" s="217" t="s">
        <v>82</v>
      </c>
      <c r="AV313" s="11" t="s">
        <v>80</v>
      </c>
      <c r="AW313" s="11" t="s">
        <v>36</v>
      </c>
      <c r="AX313" s="11" t="s">
        <v>72</v>
      </c>
      <c r="AY313" s="217" t="s">
        <v>162</v>
      </c>
    </row>
    <row r="314" spans="2:65" s="11" customFormat="1">
      <c r="B314" s="207"/>
      <c r="C314" s="208"/>
      <c r="D314" s="204" t="s">
        <v>173</v>
      </c>
      <c r="E314" s="209" t="s">
        <v>21</v>
      </c>
      <c r="F314" s="210" t="s">
        <v>405</v>
      </c>
      <c r="G314" s="208"/>
      <c r="H314" s="211" t="s">
        <v>21</v>
      </c>
      <c r="I314" s="212"/>
      <c r="J314" s="208"/>
      <c r="K314" s="208"/>
      <c r="L314" s="213"/>
      <c r="M314" s="214"/>
      <c r="N314" s="215"/>
      <c r="O314" s="215"/>
      <c r="P314" s="215"/>
      <c r="Q314" s="215"/>
      <c r="R314" s="215"/>
      <c r="S314" s="215"/>
      <c r="T314" s="216"/>
      <c r="AT314" s="217" t="s">
        <v>173</v>
      </c>
      <c r="AU314" s="217" t="s">
        <v>82</v>
      </c>
      <c r="AV314" s="11" t="s">
        <v>80</v>
      </c>
      <c r="AW314" s="11" t="s">
        <v>36</v>
      </c>
      <c r="AX314" s="11" t="s">
        <v>72</v>
      </c>
      <c r="AY314" s="217" t="s">
        <v>162</v>
      </c>
    </row>
    <row r="315" spans="2:65" s="12" customFormat="1">
      <c r="B315" s="218"/>
      <c r="C315" s="219"/>
      <c r="D315" s="204" t="s">
        <v>173</v>
      </c>
      <c r="E315" s="220" t="s">
        <v>21</v>
      </c>
      <c r="F315" s="221" t="s">
        <v>899</v>
      </c>
      <c r="G315" s="219"/>
      <c r="H315" s="222">
        <v>176</v>
      </c>
      <c r="I315" s="223"/>
      <c r="J315" s="219"/>
      <c r="K315" s="219"/>
      <c r="L315" s="224"/>
      <c r="M315" s="225"/>
      <c r="N315" s="226"/>
      <c r="O315" s="226"/>
      <c r="P315" s="226"/>
      <c r="Q315" s="226"/>
      <c r="R315" s="226"/>
      <c r="S315" s="226"/>
      <c r="T315" s="227"/>
      <c r="AT315" s="228" t="s">
        <v>173</v>
      </c>
      <c r="AU315" s="228" t="s">
        <v>82</v>
      </c>
      <c r="AV315" s="12" t="s">
        <v>82</v>
      </c>
      <c r="AW315" s="12" t="s">
        <v>36</v>
      </c>
      <c r="AX315" s="12" t="s">
        <v>72</v>
      </c>
      <c r="AY315" s="228" t="s">
        <v>162</v>
      </c>
    </row>
    <row r="316" spans="2:65" s="11" customFormat="1">
      <c r="B316" s="207"/>
      <c r="C316" s="208"/>
      <c r="D316" s="204" t="s">
        <v>173</v>
      </c>
      <c r="E316" s="209" t="s">
        <v>21</v>
      </c>
      <c r="F316" s="210" t="s">
        <v>407</v>
      </c>
      <c r="G316" s="208"/>
      <c r="H316" s="211" t="s">
        <v>21</v>
      </c>
      <c r="I316" s="212"/>
      <c r="J316" s="208"/>
      <c r="K316" s="208"/>
      <c r="L316" s="213"/>
      <c r="M316" s="214"/>
      <c r="N316" s="215"/>
      <c r="O316" s="215"/>
      <c r="P316" s="215"/>
      <c r="Q316" s="215"/>
      <c r="R316" s="215"/>
      <c r="S316" s="215"/>
      <c r="T316" s="216"/>
      <c r="AT316" s="217" t="s">
        <v>173</v>
      </c>
      <c r="AU316" s="217" t="s">
        <v>82</v>
      </c>
      <c r="AV316" s="11" t="s">
        <v>80</v>
      </c>
      <c r="AW316" s="11" t="s">
        <v>36</v>
      </c>
      <c r="AX316" s="11" t="s">
        <v>72</v>
      </c>
      <c r="AY316" s="217" t="s">
        <v>162</v>
      </c>
    </row>
    <row r="317" spans="2:65" s="12" customFormat="1">
      <c r="B317" s="218"/>
      <c r="C317" s="219"/>
      <c r="D317" s="204" t="s">
        <v>173</v>
      </c>
      <c r="E317" s="220" t="s">
        <v>21</v>
      </c>
      <c r="F317" s="221" t="s">
        <v>1065</v>
      </c>
      <c r="G317" s="219"/>
      <c r="H317" s="222">
        <v>52</v>
      </c>
      <c r="I317" s="223"/>
      <c r="J317" s="219"/>
      <c r="K317" s="219"/>
      <c r="L317" s="224"/>
      <c r="M317" s="225"/>
      <c r="N317" s="226"/>
      <c r="O317" s="226"/>
      <c r="P317" s="226"/>
      <c r="Q317" s="226"/>
      <c r="R317" s="226"/>
      <c r="S317" s="226"/>
      <c r="T317" s="227"/>
      <c r="AT317" s="228" t="s">
        <v>173</v>
      </c>
      <c r="AU317" s="228" t="s">
        <v>82</v>
      </c>
      <c r="AV317" s="12" t="s">
        <v>82</v>
      </c>
      <c r="AW317" s="12" t="s">
        <v>36</v>
      </c>
      <c r="AX317" s="12" t="s">
        <v>72</v>
      </c>
      <c r="AY317" s="228" t="s">
        <v>162</v>
      </c>
    </row>
    <row r="318" spans="2:65" s="12" customFormat="1">
      <c r="B318" s="218"/>
      <c r="C318" s="219"/>
      <c r="D318" s="204" t="s">
        <v>173</v>
      </c>
      <c r="E318" s="220" t="s">
        <v>21</v>
      </c>
      <c r="F318" s="221" t="s">
        <v>1037</v>
      </c>
      <c r="G318" s="219"/>
      <c r="H318" s="222">
        <v>44</v>
      </c>
      <c r="I318" s="223"/>
      <c r="J318" s="219"/>
      <c r="K318" s="219"/>
      <c r="L318" s="224"/>
      <c r="M318" s="225"/>
      <c r="N318" s="226"/>
      <c r="O318" s="226"/>
      <c r="P318" s="226"/>
      <c r="Q318" s="226"/>
      <c r="R318" s="226"/>
      <c r="S318" s="226"/>
      <c r="T318" s="227"/>
      <c r="AT318" s="228" t="s">
        <v>173</v>
      </c>
      <c r="AU318" s="228" t="s">
        <v>82</v>
      </c>
      <c r="AV318" s="12" t="s">
        <v>82</v>
      </c>
      <c r="AW318" s="12" t="s">
        <v>36</v>
      </c>
      <c r="AX318" s="12" t="s">
        <v>72</v>
      </c>
      <c r="AY318" s="228" t="s">
        <v>162</v>
      </c>
    </row>
    <row r="319" spans="2:65" s="11" customFormat="1">
      <c r="B319" s="207"/>
      <c r="C319" s="208"/>
      <c r="D319" s="204" t="s">
        <v>173</v>
      </c>
      <c r="E319" s="209" t="s">
        <v>21</v>
      </c>
      <c r="F319" s="210" t="s">
        <v>410</v>
      </c>
      <c r="G319" s="208"/>
      <c r="H319" s="211" t="s">
        <v>21</v>
      </c>
      <c r="I319" s="212"/>
      <c r="J319" s="208"/>
      <c r="K319" s="208"/>
      <c r="L319" s="213"/>
      <c r="M319" s="214"/>
      <c r="N319" s="215"/>
      <c r="O319" s="215"/>
      <c r="P319" s="215"/>
      <c r="Q319" s="215"/>
      <c r="R319" s="215"/>
      <c r="S319" s="215"/>
      <c r="T319" s="216"/>
      <c r="AT319" s="217" t="s">
        <v>173</v>
      </c>
      <c r="AU319" s="217" t="s">
        <v>82</v>
      </c>
      <c r="AV319" s="11" t="s">
        <v>80</v>
      </c>
      <c r="AW319" s="11" t="s">
        <v>36</v>
      </c>
      <c r="AX319" s="11" t="s">
        <v>72</v>
      </c>
      <c r="AY319" s="217" t="s">
        <v>162</v>
      </c>
    </row>
    <row r="320" spans="2:65" s="12" customFormat="1">
      <c r="B320" s="218"/>
      <c r="C320" s="219"/>
      <c r="D320" s="204" t="s">
        <v>173</v>
      </c>
      <c r="E320" s="220" t="s">
        <v>21</v>
      </c>
      <c r="F320" s="221" t="s">
        <v>1066</v>
      </c>
      <c r="G320" s="219"/>
      <c r="H320" s="222">
        <v>134</v>
      </c>
      <c r="I320" s="223"/>
      <c r="J320" s="219"/>
      <c r="K320" s="219"/>
      <c r="L320" s="224"/>
      <c r="M320" s="225"/>
      <c r="N320" s="226"/>
      <c r="O320" s="226"/>
      <c r="P320" s="226"/>
      <c r="Q320" s="226"/>
      <c r="R320" s="226"/>
      <c r="S320" s="226"/>
      <c r="T320" s="227"/>
      <c r="AT320" s="228" t="s">
        <v>173</v>
      </c>
      <c r="AU320" s="228" t="s">
        <v>82</v>
      </c>
      <c r="AV320" s="12" t="s">
        <v>82</v>
      </c>
      <c r="AW320" s="12" t="s">
        <v>36</v>
      </c>
      <c r="AX320" s="12" t="s">
        <v>72</v>
      </c>
      <c r="AY320" s="228" t="s">
        <v>162</v>
      </c>
    </row>
    <row r="321" spans="2:65" s="13" customFormat="1">
      <c r="B321" s="229"/>
      <c r="C321" s="230"/>
      <c r="D321" s="231" t="s">
        <v>173</v>
      </c>
      <c r="E321" s="232" t="s">
        <v>21</v>
      </c>
      <c r="F321" s="233" t="s">
        <v>177</v>
      </c>
      <c r="G321" s="230"/>
      <c r="H321" s="234">
        <v>406</v>
      </c>
      <c r="I321" s="235"/>
      <c r="J321" s="230"/>
      <c r="K321" s="230"/>
      <c r="L321" s="236"/>
      <c r="M321" s="237"/>
      <c r="N321" s="238"/>
      <c r="O321" s="238"/>
      <c r="P321" s="238"/>
      <c r="Q321" s="238"/>
      <c r="R321" s="238"/>
      <c r="S321" s="238"/>
      <c r="T321" s="239"/>
      <c r="AT321" s="240" t="s">
        <v>173</v>
      </c>
      <c r="AU321" s="240" t="s">
        <v>82</v>
      </c>
      <c r="AV321" s="13" t="s">
        <v>169</v>
      </c>
      <c r="AW321" s="13" t="s">
        <v>36</v>
      </c>
      <c r="AX321" s="13" t="s">
        <v>80</v>
      </c>
      <c r="AY321" s="240" t="s">
        <v>162</v>
      </c>
    </row>
    <row r="322" spans="2:65" s="1" customFormat="1" ht="28.9" customHeight="1">
      <c r="B322" s="40"/>
      <c r="C322" s="192" t="s">
        <v>412</v>
      </c>
      <c r="D322" s="192" t="s">
        <v>164</v>
      </c>
      <c r="E322" s="193" t="s">
        <v>413</v>
      </c>
      <c r="F322" s="194" t="s">
        <v>414</v>
      </c>
      <c r="G322" s="195" t="s">
        <v>403</v>
      </c>
      <c r="H322" s="196">
        <v>49</v>
      </c>
      <c r="I322" s="197"/>
      <c r="J322" s="198">
        <f>ROUND(I322*H322,2)</f>
        <v>0</v>
      </c>
      <c r="K322" s="194" t="s">
        <v>168</v>
      </c>
      <c r="L322" s="60"/>
      <c r="M322" s="199" t="s">
        <v>21</v>
      </c>
      <c r="N322" s="200" t="s">
        <v>43</v>
      </c>
      <c r="O322" s="41"/>
      <c r="P322" s="201">
        <f>O322*H322</f>
        <v>0</v>
      </c>
      <c r="Q322" s="201">
        <v>2.7999999999999998E-4</v>
      </c>
      <c r="R322" s="201">
        <f>Q322*H322</f>
        <v>1.372E-2</v>
      </c>
      <c r="S322" s="201">
        <v>0</v>
      </c>
      <c r="T322" s="202">
        <f>S322*H322</f>
        <v>0</v>
      </c>
      <c r="AR322" s="23" t="s">
        <v>169</v>
      </c>
      <c r="AT322" s="23" t="s">
        <v>164</v>
      </c>
      <c r="AU322" s="23" t="s">
        <v>82</v>
      </c>
      <c r="AY322" s="23" t="s">
        <v>162</v>
      </c>
      <c r="BE322" s="203">
        <f>IF(N322="základní",J322,0)</f>
        <v>0</v>
      </c>
      <c r="BF322" s="203">
        <f>IF(N322="snížená",J322,0)</f>
        <v>0</v>
      </c>
      <c r="BG322" s="203">
        <f>IF(N322="zákl. přenesená",J322,0)</f>
        <v>0</v>
      </c>
      <c r="BH322" s="203">
        <f>IF(N322="sníž. přenesená",J322,0)</f>
        <v>0</v>
      </c>
      <c r="BI322" s="203">
        <f>IF(N322="nulová",J322,0)</f>
        <v>0</v>
      </c>
      <c r="BJ322" s="23" t="s">
        <v>80</v>
      </c>
      <c r="BK322" s="203">
        <f>ROUND(I322*H322,2)</f>
        <v>0</v>
      </c>
      <c r="BL322" s="23" t="s">
        <v>169</v>
      </c>
      <c r="BM322" s="23" t="s">
        <v>1067</v>
      </c>
    </row>
    <row r="323" spans="2:65" s="11" customFormat="1">
      <c r="B323" s="207"/>
      <c r="C323" s="208"/>
      <c r="D323" s="204" t="s">
        <v>173</v>
      </c>
      <c r="E323" s="209" t="s">
        <v>21</v>
      </c>
      <c r="F323" s="210" t="s">
        <v>1009</v>
      </c>
      <c r="G323" s="208"/>
      <c r="H323" s="211" t="s">
        <v>21</v>
      </c>
      <c r="I323" s="212"/>
      <c r="J323" s="208"/>
      <c r="K323" s="208"/>
      <c r="L323" s="213"/>
      <c r="M323" s="214"/>
      <c r="N323" s="215"/>
      <c r="O323" s="215"/>
      <c r="P323" s="215"/>
      <c r="Q323" s="215"/>
      <c r="R323" s="215"/>
      <c r="S323" s="215"/>
      <c r="T323" s="216"/>
      <c r="AT323" s="217" t="s">
        <v>173</v>
      </c>
      <c r="AU323" s="217" t="s">
        <v>82</v>
      </c>
      <c r="AV323" s="11" t="s">
        <v>80</v>
      </c>
      <c r="AW323" s="11" t="s">
        <v>36</v>
      </c>
      <c r="AX323" s="11" t="s">
        <v>72</v>
      </c>
      <c r="AY323" s="217" t="s">
        <v>162</v>
      </c>
    </row>
    <row r="324" spans="2:65" s="11" customFormat="1">
      <c r="B324" s="207"/>
      <c r="C324" s="208"/>
      <c r="D324" s="204" t="s">
        <v>173</v>
      </c>
      <c r="E324" s="209" t="s">
        <v>21</v>
      </c>
      <c r="F324" s="210" t="s">
        <v>416</v>
      </c>
      <c r="G324" s="208"/>
      <c r="H324" s="211" t="s">
        <v>21</v>
      </c>
      <c r="I324" s="212"/>
      <c r="J324" s="208"/>
      <c r="K324" s="208"/>
      <c r="L324" s="213"/>
      <c r="M324" s="214"/>
      <c r="N324" s="215"/>
      <c r="O324" s="215"/>
      <c r="P324" s="215"/>
      <c r="Q324" s="215"/>
      <c r="R324" s="215"/>
      <c r="S324" s="215"/>
      <c r="T324" s="216"/>
      <c r="AT324" s="217" t="s">
        <v>173</v>
      </c>
      <c r="AU324" s="217" t="s">
        <v>82</v>
      </c>
      <c r="AV324" s="11" t="s">
        <v>80</v>
      </c>
      <c r="AW324" s="11" t="s">
        <v>36</v>
      </c>
      <c r="AX324" s="11" t="s">
        <v>72</v>
      </c>
      <c r="AY324" s="217" t="s">
        <v>162</v>
      </c>
    </row>
    <row r="325" spans="2:65" s="12" customFormat="1">
      <c r="B325" s="218"/>
      <c r="C325" s="219"/>
      <c r="D325" s="204" t="s">
        <v>173</v>
      </c>
      <c r="E325" s="220" t="s">
        <v>21</v>
      </c>
      <c r="F325" s="221" t="s">
        <v>498</v>
      </c>
      <c r="G325" s="219"/>
      <c r="H325" s="222">
        <v>49</v>
      </c>
      <c r="I325" s="223"/>
      <c r="J325" s="219"/>
      <c r="K325" s="219"/>
      <c r="L325" s="224"/>
      <c r="M325" s="225"/>
      <c r="N325" s="226"/>
      <c r="O325" s="226"/>
      <c r="P325" s="226"/>
      <c r="Q325" s="226"/>
      <c r="R325" s="226"/>
      <c r="S325" s="226"/>
      <c r="T325" s="227"/>
      <c r="AT325" s="228" t="s">
        <v>173</v>
      </c>
      <c r="AU325" s="228" t="s">
        <v>82</v>
      </c>
      <c r="AV325" s="12" t="s">
        <v>82</v>
      </c>
      <c r="AW325" s="12" t="s">
        <v>36</v>
      </c>
      <c r="AX325" s="12" t="s">
        <v>72</v>
      </c>
      <c r="AY325" s="228" t="s">
        <v>162</v>
      </c>
    </row>
    <row r="326" spans="2:65" s="13" customFormat="1">
      <c r="B326" s="229"/>
      <c r="C326" s="230"/>
      <c r="D326" s="231" t="s">
        <v>173</v>
      </c>
      <c r="E326" s="232" t="s">
        <v>21</v>
      </c>
      <c r="F326" s="233" t="s">
        <v>177</v>
      </c>
      <c r="G326" s="230"/>
      <c r="H326" s="234">
        <v>49</v>
      </c>
      <c r="I326" s="235"/>
      <c r="J326" s="230"/>
      <c r="K326" s="230"/>
      <c r="L326" s="236"/>
      <c r="M326" s="237"/>
      <c r="N326" s="238"/>
      <c r="O326" s="238"/>
      <c r="P326" s="238"/>
      <c r="Q326" s="238"/>
      <c r="R326" s="238"/>
      <c r="S326" s="238"/>
      <c r="T326" s="239"/>
      <c r="AT326" s="240" t="s">
        <v>173</v>
      </c>
      <c r="AU326" s="240" t="s">
        <v>82</v>
      </c>
      <c r="AV326" s="13" t="s">
        <v>169</v>
      </c>
      <c r="AW326" s="13" t="s">
        <v>36</v>
      </c>
      <c r="AX326" s="13" t="s">
        <v>80</v>
      </c>
      <c r="AY326" s="240" t="s">
        <v>162</v>
      </c>
    </row>
    <row r="327" spans="2:65" s="1" customFormat="1" ht="28.9" customHeight="1">
      <c r="B327" s="40"/>
      <c r="C327" s="192" t="s">
        <v>418</v>
      </c>
      <c r="D327" s="192" t="s">
        <v>164</v>
      </c>
      <c r="E327" s="193" t="s">
        <v>419</v>
      </c>
      <c r="F327" s="194" t="s">
        <v>420</v>
      </c>
      <c r="G327" s="195" t="s">
        <v>167</v>
      </c>
      <c r="H327" s="196">
        <v>4</v>
      </c>
      <c r="I327" s="197"/>
      <c r="J327" s="198">
        <f>ROUND(I327*H327,2)</f>
        <v>0</v>
      </c>
      <c r="K327" s="194" t="s">
        <v>168</v>
      </c>
      <c r="L327" s="60"/>
      <c r="M327" s="199" t="s">
        <v>21</v>
      </c>
      <c r="N327" s="200" t="s">
        <v>43</v>
      </c>
      <c r="O327" s="41"/>
      <c r="P327" s="201">
        <f>O327*H327</f>
        <v>0</v>
      </c>
      <c r="Q327" s="201">
        <v>2.45329</v>
      </c>
      <c r="R327" s="201">
        <f>Q327*H327</f>
        <v>9.8131599999999999</v>
      </c>
      <c r="S327" s="201">
        <v>0</v>
      </c>
      <c r="T327" s="202">
        <f>S327*H327</f>
        <v>0</v>
      </c>
      <c r="AR327" s="23" t="s">
        <v>169</v>
      </c>
      <c r="AT327" s="23" t="s">
        <v>164</v>
      </c>
      <c r="AU327" s="23" t="s">
        <v>82</v>
      </c>
      <c r="AY327" s="23" t="s">
        <v>162</v>
      </c>
      <c r="BE327" s="203">
        <f>IF(N327="základní",J327,0)</f>
        <v>0</v>
      </c>
      <c r="BF327" s="203">
        <f>IF(N327="snížená",J327,0)</f>
        <v>0</v>
      </c>
      <c r="BG327" s="203">
        <f>IF(N327="zákl. přenesená",J327,0)</f>
        <v>0</v>
      </c>
      <c r="BH327" s="203">
        <f>IF(N327="sníž. přenesená",J327,0)</f>
        <v>0</v>
      </c>
      <c r="BI327" s="203">
        <f>IF(N327="nulová",J327,0)</f>
        <v>0</v>
      </c>
      <c r="BJ327" s="23" t="s">
        <v>80</v>
      </c>
      <c r="BK327" s="203">
        <f>ROUND(I327*H327,2)</f>
        <v>0</v>
      </c>
      <c r="BL327" s="23" t="s">
        <v>169</v>
      </c>
      <c r="BM327" s="23" t="s">
        <v>1068</v>
      </c>
    </row>
    <row r="328" spans="2:65" s="1" customFormat="1" ht="94.5">
      <c r="B328" s="40"/>
      <c r="C328" s="62"/>
      <c r="D328" s="204" t="s">
        <v>171</v>
      </c>
      <c r="E328" s="62"/>
      <c r="F328" s="205" t="s">
        <v>422</v>
      </c>
      <c r="G328" s="62"/>
      <c r="H328" s="62"/>
      <c r="I328" s="162"/>
      <c r="J328" s="62"/>
      <c r="K328" s="62"/>
      <c r="L328" s="60"/>
      <c r="M328" s="206"/>
      <c r="N328" s="41"/>
      <c r="O328" s="41"/>
      <c r="P328" s="41"/>
      <c r="Q328" s="41"/>
      <c r="R328" s="41"/>
      <c r="S328" s="41"/>
      <c r="T328" s="77"/>
      <c r="AT328" s="23" t="s">
        <v>171</v>
      </c>
      <c r="AU328" s="23" t="s">
        <v>82</v>
      </c>
    </row>
    <row r="329" spans="2:65" s="11" customFormat="1">
      <c r="B329" s="207"/>
      <c r="C329" s="208"/>
      <c r="D329" s="204" t="s">
        <v>173</v>
      </c>
      <c r="E329" s="209" t="s">
        <v>21</v>
      </c>
      <c r="F329" s="210" t="s">
        <v>1009</v>
      </c>
      <c r="G329" s="208"/>
      <c r="H329" s="211" t="s">
        <v>21</v>
      </c>
      <c r="I329" s="212"/>
      <c r="J329" s="208"/>
      <c r="K329" s="208"/>
      <c r="L329" s="213"/>
      <c r="M329" s="214"/>
      <c r="N329" s="215"/>
      <c r="O329" s="215"/>
      <c r="P329" s="215"/>
      <c r="Q329" s="215"/>
      <c r="R329" s="215"/>
      <c r="S329" s="215"/>
      <c r="T329" s="216"/>
      <c r="AT329" s="217" t="s">
        <v>173</v>
      </c>
      <c r="AU329" s="217" t="s">
        <v>82</v>
      </c>
      <c r="AV329" s="11" t="s">
        <v>80</v>
      </c>
      <c r="AW329" s="11" t="s">
        <v>36</v>
      </c>
      <c r="AX329" s="11" t="s">
        <v>72</v>
      </c>
      <c r="AY329" s="217" t="s">
        <v>162</v>
      </c>
    </row>
    <row r="330" spans="2:65" s="11" customFormat="1">
      <c r="B330" s="207"/>
      <c r="C330" s="208"/>
      <c r="D330" s="204" t="s">
        <v>173</v>
      </c>
      <c r="E330" s="209" t="s">
        <v>21</v>
      </c>
      <c r="F330" s="210" t="s">
        <v>423</v>
      </c>
      <c r="G330" s="208"/>
      <c r="H330" s="211" t="s">
        <v>21</v>
      </c>
      <c r="I330" s="212"/>
      <c r="J330" s="208"/>
      <c r="K330" s="208"/>
      <c r="L330" s="213"/>
      <c r="M330" s="214"/>
      <c r="N330" s="215"/>
      <c r="O330" s="215"/>
      <c r="P330" s="215"/>
      <c r="Q330" s="215"/>
      <c r="R330" s="215"/>
      <c r="S330" s="215"/>
      <c r="T330" s="216"/>
      <c r="AT330" s="217" t="s">
        <v>173</v>
      </c>
      <c r="AU330" s="217" t="s">
        <v>82</v>
      </c>
      <c r="AV330" s="11" t="s">
        <v>80</v>
      </c>
      <c r="AW330" s="11" t="s">
        <v>36</v>
      </c>
      <c r="AX330" s="11" t="s">
        <v>72</v>
      </c>
      <c r="AY330" s="217" t="s">
        <v>162</v>
      </c>
    </row>
    <row r="331" spans="2:65" s="12" customFormat="1">
      <c r="B331" s="218"/>
      <c r="C331" s="219"/>
      <c r="D331" s="204" t="s">
        <v>173</v>
      </c>
      <c r="E331" s="220" t="s">
        <v>21</v>
      </c>
      <c r="F331" s="221" t="s">
        <v>169</v>
      </c>
      <c r="G331" s="219"/>
      <c r="H331" s="222">
        <v>4</v>
      </c>
      <c r="I331" s="223"/>
      <c r="J331" s="219"/>
      <c r="K331" s="219"/>
      <c r="L331" s="224"/>
      <c r="M331" s="225"/>
      <c r="N331" s="226"/>
      <c r="O331" s="226"/>
      <c r="P331" s="226"/>
      <c r="Q331" s="226"/>
      <c r="R331" s="226"/>
      <c r="S331" s="226"/>
      <c r="T331" s="227"/>
      <c r="AT331" s="228" t="s">
        <v>173</v>
      </c>
      <c r="AU331" s="228" t="s">
        <v>82</v>
      </c>
      <c r="AV331" s="12" t="s">
        <v>82</v>
      </c>
      <c r="AW331" s="12" t="s">
        <v>36</v>
      </c>
      <c r="AX331" s="12" t="s">
        <v>72</v>
      </c>
      <c r="AY331" s="228" t="s">
        <v>162</v>
      </c>
    </row>
    <row r="332" spans="2:65" s="13" customFormat="1">
      <c r="B332" s="229"/>
      <c r="C332" s="230"/>
      <c r="D332" s="231" t="s">
        <v>173</v>
      </c>
      <c r="E332" s="232" t="s">
        <v>21</v>
      </c>
      <c r="F332" s="233" t="s">
        <v>177</v>
      </c>
      <c r="G332" s="230"/>
      <c r="H332" s="234">
        <v>4</v>
      </c>
      <c r="I332" s="235"/>
      <c r="J332" s="230"/>
      <c r="K332" s="230"/>
      <c r="L332" s="236"/>
      <c r="M332" s="237"/>
      <c r="N332" s="238"/>
      <c r="O332" s="238"/>
      <c r="P332" s="238"/>
      <c r="Q332" s="238"/>
      <c r="R332" s="238"/>
      <c r="S332" s="238"/>
      <c r="T332" s="239"/>
      <c r="AT332" s="240" t="s">
        <v>173</v>
      </c>
      <c r="AU332" s="240" t="s">
        <v>82</v>
      </c>
      <c r="AV332" s="13" t="s">
        <v>169</v>
      </c>
      <c r="AW332" s="13" t="s">
        <v>36</v>
      </c>
      <c r="AX332" s="13" t="s">
        <v>80</v>
      </c>
      <c r="AY332" s="240" t="s">
        <v>162</v>
      </c>
    </row>
    <row r="333" spans="2:65" s="1" customFormat="1" ht="40.15" customHeight="1">
      <c r="B333" s="40"/>
      <c r="C333" s="192" t="s">
        <v>424</v>
      </c>
      <c r="D333" s="192" t="s">
        <v>164</v>
      </c>
      <c r="E333" s="193" t="s">
        <v>425</v>
      </c>
      <c r="F333" s="194" t="s">
        <v>426</v>
      </c>
      <c r="G333" s="195" t="s">
        <v>403</v>
      </c>
      <c r="H333" s="196">
        <v>57</v>
      </c>
      <c r="I333" s="197"/>
      <c r="J333" s="198">
        <f>ROUND(I333*H333,2)</f>
        <v>0</v>
      </c>
      <c r="K333" s="194" t="s">
        <v>168</v>
      </c>
      <c r="L333" s="60"/>
      <c r="M333" s="199" t="s">
        <v>21</v>
      </c>
      <c r="N333" s="200" t="s">
        <v>43</v>
      </c>
      <c r="O333" s="41"/>
      <c r="P333" s="201">
        <f>O333*H333</f>
        <v>0</v>
      </c>
      <c r="Q333" s="201">
        <v>5.1200000000000004E-3</v>
      </c>
      <c r="R333" s="201">
        <f>Q333*H333</f>
        <v>0.29184000000000004</v>
      </c>
      <c r="S333" s="201">
        <v>0</v>
      </c>
      <c r="T333" s="202">
        <f>S333*H333</f>
        <v>0</v>
      </c>
      <c r="AR333" s="23" t="s">
        <v>169</v>
      </c>
      <c r="AT333" s="23" t="s">
        <v>164</v>
      </c>
      <c r="AU333" s="23" t="s">
        <v>82</v>
      </c>
      <c r="AY333" s="23" t="s">
        <v>162</v>
      </c>
      <c r="BE333" s="203">
        <f>IF(N333="základní",J333,0)</f>
        <v>0</v>
      </c>
      <c r="BF333" s="203">
        <f>IF(N333="snížená",J333,0)</f>
        <v>0</v>
      </c>
      <c r="BG333" s="203">
        <f>IF(N333="zákl. přenesená",J333,0)</f>
        <v>0</v>
      </c>
      <c r="BH333" s="203">
        <f>IF(N333="sníž. přenesená",J333,0)</f>
        <v>0</v>
      </c>
      <c r="BI333" s="203">
        <f>IF(N333="nulová",J333,0)</f>
        <v>0</v>
      </c>
      <c r="BJ333" s="23" t="s">
        <v>80</v>
      </c>
      <c r="BK333" s="203">
        <f>ROUND(I333*H333,2)</f>
        <v>0</v>
      </c>
      <c r="BL333" s="23" t="s">
        <v>169</v>
      </c>
      <c r="BM333" s="23" t="s">
        <v>1069</v>
      </c>
    </row>
    <row r="334" spans="2:65" s="1" customFormat="1" ht="121.5">
      <c r="B334" s="40"/>
      <c r="C334" s="62"/>
      <c r="D334" s="204" t="s">
        <v>171</v>
      </c>
      <c r="E334" s="62"/>
      <c r="F334" s="205" t="s">
        <v>428</v>
      </c>
      <c r="G334" s="62"/>
      <c r="H334" s="62"/>
      <c r="I334" s="162"/>
      <c r="J334" s="62"/>
      <c r="K334" s="62"/>
      <c r="L334" s="60"/>
      <c r="M334" s="206"/>
      <c r="N334" s="41"/>
      <c r="O334" s="41"/>
      <c r="P334" s="41"/>
      <c r="Q334" s="41"/>
      <c r="R334" s="41"/>
      <c r="S334" s="41"/>
      <c r="T334" s="77"/>
      <c r="AT334" s="23" t="s">
        <v>171</v>
      </c>
      <c r="AU334" s="23" t="s">
        <v>82</v>
      </c>
    </row>
    <row r="335" spans="2:65" s="11" customFormat="1">
      <c r="B335" s="207"/>
      <c r="C335" s="208"/>
      <c r="D335" s="204" t="s">
        <v>173</v>
      </c>
      <c r="E335" s="209" t="s">
        <v>21</v>
      </c>
      <c r="F335" s="210" t="s">
        <v>1009</v>
      </c>
      <c r="G335" s="208"/>
      <c r="H335" s="211" t="s">
        <v>21</v>
      </c>
      <c r="I335" s="212"/>
      <c r="J335" s="208"/>
      <c r="K335" s="208"/>
      <c r="L335" s="213"/>
      <c r="M335" s="214"/>
      <c r="N335" s="215"/>
      <c r="O335" s="215"/>
      <c r="P335" s="215"/>
      <c r="Q335" s="215"/>
      <c r="R335" s="215"/>
      <c r="S335" s="215"/>
      <c r="T335" s="216"/>
      <c r="AT335" s="217" t="s">
        <v>173</v>
      </c>
      <c r="AU335" s="217" t="s">
        <v>82</v>
      </c>
      <c r="AV335" s="11" t="s">
        <v>80</v>
      </c>
      <c r="AW335" s="11" t="s">
        <v>36</v>
      </c>
      <c r="AX335" s="11" t="s">
        <v>72</v>
      </c>
      <c r="AY335" s="217" t="s">
        <v>162</v>
      </c>
    </row>
    <row r="336" spans="2:65" s="11" customFormat="1">
      <c r="B336" s="207"/>
      <c r="C336" s="208"/>
      <c r="D336" s="204" t="s">
        <v>173</v>
      </c>
      <c r="E336" s="209" t="s">
        <v>21</v>
      </c>
      <c r="F336" s="210" t="s">
        <v>429</v>
      </c>
      <c r="G336" s="208"/>
      <c r="H336" s="211" t="s">
        <v>21</v>
      </c>
      <c r="I336" s="212"/>
      <c r="J336" s="208"/>
      <c r="K336" s="208"/>
      <c r="L336" s="213"/>
      <c r="M336" s="214"/>
      <c r="N336" s="215"/>
      <c r="O336" s="215"/>
      <c r="P336" s="215"/>
      <c r="Q336" s="215"/>
      <c r="R336" s="215"/>
      <c r="S336" s="215"/>
      <c r="T336" s="216"/>
      <c r="AT336" s="217" t="s">
        <v>173</v>
      </c>
      <c r="AU336" s="217" t="s">
        <v>82</v>
      </c>
      <c r="AV336" s="11" t="s">
        <v>80</v>
      </c>
      <c r="AW336" s="11" t="s">
        <v>36</v>
      </c>
      <c r="AX336" s="11" t="s">
        <v>72</v>
      </c>
      <c r="AY336" s="217" t="s">
        <v>162</v>
      </c>
    </row>
    <row r="337" spans="2:65" s="12" customFormat="1">
      <c r="B337" s="218"/>
      <c r="C337" s="219"/>
      <c r="D337" s="204" t="s">
        <v>173</v>
      </c>
      <c r="E337" s="220" t="s">
        <v>21</v>
      </c>
      <c r="F337" s="221" t="s">
        <v>554</v>
      </c>
      <c r="G337" s="219"/>
      <c r="H337" s="222">
        <v>57</v>
      </c>
      <c r="I337" s="223"/>
      <c r="J337" s="219"/>
      <c r="K337" s="219"/>
      <c r="L337" s="224"/>
      <c r="M337" s="225"/>
      <c r="N337" s="226"/>
      <c r="O337" s="226"/>
      <c r="P337" s="226"/>
      <c r="Q337" s="226"/>
      <c r="R337" s="226"/>
      <c r="S337" s="226"/>
      <c r="T337" s="227"/>
      <c r="AT337" s="228" t="s">
        <v>173</v>
      </c>
      <c r="AU337" s="228" t="s">
        <v>82</v>
      </c>
      <c r="AV337" s="12" t="s">
        <v>82</v>
      </c>
      <c r="AW337" s="12" t="s">
        <v>36</v>
      </c>
      <c r="AX337" s="12" t="s">
        <v>72</v>
      </c>
      <c r="AY337" s="228" t="s">
        <v>162</v>
      </c>
    </row>
    <row r="338" spans="2:65" s="13" customFormat="1">
      <c r="B338" s="229"/>
      <c r="C338" s="230"/>
      <c r="D338" s="204" t="s">
        <v>173</v>
      </c>
      <c r="E338" s="252" t="s">
        <v>21</v>
      </c>
      <c r="F338" s="253" t="s">
        <v>177</v>
      </c>
      <c r="G338" s="230"/>
      <c r="H338" s="254">
        <v>57</v>
      </c>
      <c r="I338" s="235"/>
      <c r="J338" s="230"/>
      <c r="K338" s="230"/>
      <c r="L338" s="236"/>
      <c r="M338" s="237"/>
      <c r="N338" s="238"/>
      <c r="O338" s="238"/>
      <c r="P338" s="238"/>
      <c r="Q338" s="238"/>
      <c r="R338" s="238"/>
      <c r="S338" s="238"/>
      <c r="T338" s="239"/>
      <c r="AT338" s="240" t="s">
        <v>173</v>
      </c>
      <c r="AU338" s="240" t="s">
        <v>82</v>
      </c>
      <c r="AV338" s="13" t="s">
        <v>169</v>
      </c>
      <c r="AW338" s="13" t="s">
        <v>36</v>
      </c>
      <c r="AX338" s="13" t="s">
        <v>80</v>
      </c>
      <c r="AY338" s="240" t="s">
        <v>162</v>
      </c>
    </row>
    <row r="339" spans="2:65" s="10" customFormat="1" ht="29.85" customHeight="1">
      <c r="B339" s="175"/>
      <c r="C339" s="176"/>
      <c r="D339" s="189" t="s">
        <v>71</v>
      </c>
      <c r="E339" s="190" t="s">
        <v>183</v>
      </c>
      <c r="F339" s="190" t="s">
        <v>431</v>
      </c>
      <c r="G339" s="176"/>
      <c r="H339" s="176"/>
      <c r="I339" s="179"/>
      <c r="J339" s="191">
        <f>BK339</f>
        <v>0</v>
      </c>
      <c r="K339" s="176"/>
      <c r="L339" s="181"/>
      <c r="M339" s="182"/>
      <c r="N339" s="183"/>
      <c r="O339" s="183"/>
      <c r="P339" s="184">
        <f>SUM(P340:P390)</f>
        <v>0</v>
      </c>
      <c r="Q339" s="183"/>
      <c r="R339" s="184">
        <f>SUM(R340:R390)</f>
        <v>42.754875440000006</v>
      </c>
      <c r="S339" s="183"/>
      <c r="T339" s="185">
        <f>SUM(T340:T390)</f>
        <v>0</v>
      </c>
      <c r="AR339" s="186" t="s">
        <v>80</v>
      </c>
      <c r="AT339" s="187" t="s">
        <v>71</v>
      </c>
      <c r="AU339" s="187" t="s">
        <v>80</v>
      </c>
      <c r="AY339" s="186" t="s">
        <v>162</v>
      </c>
      <c r="BK339" s="188">
        <f>SUM(BK340:BK390)</f>
        <v>0</v>
      </c>
    </row>
    <row r="340" spans="2:65" s="1" customFormat="1" ht="40.15" customHeight="1">
      <c r="B340" s="40"/>
      <c r="C340" s="192" t="s">
        <v>432</v>
      </c>
      <c r="D340" s="192" t="s">
        <v>164</v>
      </c>
      <c r="E340" s="193" t="s">
        <v>433</v>
      </c>
      <c r="F340" s="194" t="s">
        <v>434</v>
      </c>
      <c r="G340" s="195" t="s">
        <v>260</v>
      </c>
      <c r="H340" s="196">
        <v>88</v>
      </c>
      <c r="I340" s="197"/>
      <c r="J340" s="198">
        <f>ROUND(I340*H340,2)</f>
        <v>0</v>
      </c>
      <c r="K340" s="194" t="s">
        <v>168</v>
      </c>
      <c r="L340" s="60"/>
      <c r="M340" s="199" t="s">
        <v>21</v>
      </c>
      <c r="N340" s="200" t="s">
        <v>43</v>
      </c>
      <c r="O340" s="41"/>
      <c r="P340" s="201">
        <f>O340*H340</f>
        <v>0</v>
      </c>
      <c r="Q340" s="201">
        <v>0.03</v>
      </c>
      <c r="R340" s="201">
        <f>Q340*H340</f>
        <v>2.6399999999999997</v>
      </c>
      <c r="S340" s="201">
        <v>0</v>
      </c>
      <c r="T340" s="202">
        <f>S340*H340</f>
        <v>0</v>
      </c>
      <c r="AR340" s="23" t="s">
        <v>169</v>
      </c>
      <c r="AT340" s="23" t="s">
        <v>164</v>
      </c>
      <c r="AU340" s="23" t="s">
        <v>82</v>
      </c>
      <c r="AY340" s="23" t="s">
        <v>162</v>
      </c>
      <c r="BE340" s="203">
        <f>IF(N340="základní",J340,0)</f>
        <v>0</v>
      </c>
      <c r="BF340" s="203">
        <f>IF(N340="snížená",J340,0)</f>
        <v>0</v>
      </c>
      <c r="BG340" s="203">
        <f>IF(N340="zákl. přenesená",J340,0)</f>
        <v>0</v>
      </c>
      <c r="BH340" s="203">
        <f>IF(N340="sníž. přenesená",J340,0)</f>
        <v>0</v>
      </c>
      <c r="BI340" s="203">
        <f>IF(N340="nulová",J340,0)</f>
        <v>0</v>
      </c>
      <c r="BJ340" s="23" t="s">
        <v>80</v>
      </c>
      <c r="BK340" s="203">
        <f>ROUND(I340*H340,2)</f>
        <v>0</v>
      </c>
      <c r="BL340" s="23" t="s">
        <v>169</v>
      </c>
      <c r="BM340" s="23" t="s">
        <v>1070</v>
      </c>
    </row>
    <row r="341" spans="2:65" s="1" customFormat="1" ht="148.5">
      <c r="B341" s="40"/>
      <c r="C341" s="62"/>
      <c r="D341" s="204" t="s">
        <v>171</v>
      </c>
      <c r="E341" s="62"/>
      <c r="F341" s="205" t="s">
        <v>436</v>
      </c>
      <c r="G341" s="62"/>
      <c r="H341" s="62"/>
      <c r="I341" s="162"/>
      <c r="J341" s="62"/>
      <c r="K341" s="62"/>
      <c r="L341" s="60"/>
      <c r="M341" s="206"/>
      <c r="N341" s="41"/>
      <c r="O341" s="41"/>
      <c r="P341" s="41"/>
      <c r="Q341" s="41"/>
      <c r="R341" s="41"/>
      <c r="S341" s="41"/>
      <c r="T341" s="77"/>
      <c r="AT341" s="23" t="s">
        <v>171</v>
      </c>
      <c r="AU341" s="23" t="s">
        <v>82</v>
      </c>
    </row>
    <row r="342" spans="2:65" s="11" customFormat="1">
      <c r="B342" s="207"/>
      <c r="C342" s="208"/>
      <c r="D342" s="204" t="s">
        <v>173</v>
      </c>
      <c r="E342" s="209" t="s">
        <v>21</v>
      </c>
      <c r="F342" s="210" t="s">
        <v>1009</v>
      </c>
      <c r="G342" s="208"/>
      <c r="H342" s="211" t="s">
        <v>21</v>
      </c>
      <c r="I342" s="212"/>
      <c r="J342" s="208"/>
      <c r="K342" s="208"/>
      <c r="L342" s="213"/>
      <c r="M342" s="214"/>
      <c r="N342" s="215"/>
      <c r="O342" s="215"/>
      <c r="P342" s="215"/>
      <c r="Q342" s="215"/>
      <c r="R342" s="215"/>
      <c r="S342" s="215"/>
      <c r="T342" s="216"/>
      <c r="AT342" s="217" t="s">
        <v>173</v>
      </c>
      <c r="AU342" s="217" t="s">
        <v>82</v>
      </c>
      <c r="AV342" s="11" t="s">
        <v>80</v>
      </c>
      <c r="AW342" s="11" t="s">
        <v>36</v>
      </c>
      <c r="AX342" s="11" t="s">
        <v>72</v>
      </c>
      <c r="AY342" s="217" t="s">
        <v>162</v>
      </c>
    </row>
    <row r="343" spans="2:65" s="11" customFormat="1">
      <c r="B343" s="207"/>
      <c r="C343" s="208"/>
      <c r="D343" s="204" t="s">
        <v>173</v>
      </c>
      <c r="E343" s="209" t="s">
        <v>21</v>
      </c>
      <c r="F343" s="210" t="s">
        <v>437</v>
      </c>
      <c r="G343" s="208"/>
      <c r="H343" s="211" t="s">
        <v>21</v>
      </c>
      <c r="I343" s="212"/>
      <c r="J343" s="208"/>
      <c r="K343" s="208"/>
      <c r="L343" s="213"/>
      <c r="M343" s="214"/>
      <c r="N343" s="215"/>
      <c r="O343" s="215"/>
      <c r="P343" s="215"/>
      <c r="Q343" s="215"/>
      <c r="R343" s="215"/>
      <c r="S343" s="215"/>
      <c r="T343" s="216"/>
      <c r="AT343" s="217" t="s">
        <v>173</v>
      </c>
      <c r="AU343" s="217" t="s">
        <v>82</v>
      </c>
      <c r="AV343" s="11" t="s">
        <v>80</v>
      </c>
      <c r="AW343" s="11" t="s">
        <v>36</v>
      </c>
      <c r="AX343" s="11" t="s">
        <v>72</v>
      </c>
      <c r="AY343" s="217" t="s">
        <v>162</v>
      </c>
    </row>
    <row r="344" spans="2:65" s="12" customFormat="1">
      <c r="B344" s="218"/>
      <c r="C344" s="219"/>
      <c r="D344" s="204" t="s">
        <v>173</v>
      </c>
      <c r="E344" s="220" t="s">
        <v>21</v>
      </c>
      <c r="F344" s="221" t="s">
        <v>1071</v>
      </c>
      <c r="G344" s="219"/>
      <c r="H344" s="222">
        <v>88</v>
      </c>
      <c r="I344" s="223"/>
      <c r="J344" s="219"/>
      <c r="K344" s="219"/>
      <c r="L344" s="224"/>
      <c r="M344" s="225"/>
      <c r="N344" s="226"/>
      <c r="O344" s="226"/>
      <c r="P344" s="226"/>
      <c r="Q344" s="226"/>
      <c r="R344" s="226"/>
      <c r="S344" s="226"/>
      <c r="T344" s="227"/>
      <c r="AT344" s="228" t="s">
        <v>173</v>
      </c>
      <c r="AU344" s="228" t="s">
        <v>82</v>
      </c>
      <c r="AV344" s="12" t="s">
        <v>82</v>
      </c>
      <c r="AW344" s="12" t="s">
        <v>36</v>
      </c>
      <c r="AX344" s="12" t="s">
        <v>72</v>
      </c>
      <c r="AY344" s="228" t="s">
        <v>162</v>
      </c>
    </row>
    <row r="345" spans="2:65" s="13" customFormat="1">
      <c r="B345" s="229"/>
      <c r="C345" s="230"/>
      <c r="D345" s="231" t="s">
        <v>173</v>
      </c>
      <c r="E345" s="232" t="s">
        <v>21</v>
      </c>
      <c r="F345" s="233" t="s">
        <v>177</v>
      </c>
      <c r="G345" s="230"/>
      <c r="H345" s="234">
        <v>88</v>
      </c>
      <c r="I345" s="235"/>
      <c r="J345" s="230"/>
      <c r="K345" s="230"/>
      <c r="L345" s="236"/>
      <c r="M345" s="237"/>
      <c r="N345" s="238"/>
      <c r="O345" s="238"/>
      <c r="P345" s="238"/>
      <c r="Q345" s="238"/>
      <c r="R345" s="238"/>
      <c r="S345" s="238"/>
      <c r="T345" s="239"/>
      <c r="AT345" s="240" t="s">
        <v>173</v>
      </c>
      <c r="AU345" s="240" t="s">
        <v>82</v>
      </c>
      <c r="AV345" s="13" t="s">
        <v>169</v>
      </c>
      <c r="AW345" s="13" t="s">
        <v>36</v>
      </c>
      <c r="AX345" s="13" t="s">
        <v>80</v>
      </c>
      <c r="AY345" s="240" t="s">
        <v>162</v>
      </c>
    </row>
    <row r="346" spans="2:65" s="1" customFormat="1" ht="74.45" customHeight="1">
      <c r="B346" s="40"/>
      <c r="C346" s="192" t="s">
        <v>439</v>
      </c>
      <c r="D346" s="192" t="s">
        <v>164</v>
      </c>
      <c r="E346" s="193" t="s">
        <v>440</v>
      </c>
      <c r="F346" s="194" t="s">
        <v>441</v>
      </c>
      <c r="G346" s="195" t="s">
        <v>167</v>
      </c>
      <c r="H346" s="196">
        <v>1.2</v>
      </c>
      <c r="I346" s="197"/>
      <c r="J346" s="198">
        <f>ROUND(I346*H346,2)</f>
        <v>0</v>
      </c>
      <c r="K346" s="194" t="s">
        <v>168</v>
      </c>
      <c r="L346" s="60"/>
      <c r="M346" s="199" t="s">
        <v>21</v>
      </c>
      <c r="N346" s="200" t="s">
        <v>43</v>
      </c>
      <c r="O346" s="41"/>
      <c r="P346" s="201">
        <f>O346*H346</f>
        <v>0</v>
      </c>
      <c r="Q346" s="201">
        <v>3.0999400000000001</v>
      </c>
      <c r="R346" s="201">
        <f>Q346*H346</f>
        <v>3.7199279999999999</v>
      </c>
      <c r="S346" s="201">
        <v>0</v>
      </c>
      <c r="T346" s="202">
        <f>S346*H346</f>
        <v>0</v>
      </c>
      <c r="AR346" s="23" t="s">
        <v>169</v>
      </c>
      <c r="AT346" s="23" t="s">
        <v>164</v>
      </c>
      <c r="AU346" s="23" t="s">
        <v>82</v>
      </c>
      <c r="AY346" s="23" t="s">
        <v>162</v>
      </c>
      <c r="BE346" s="203">
        <f>IF(N346="základní",J346,0)</f>
        <v>0</v>
      </c>
      <c r="BF346" s="203">
        <f>IF(N346="snížená",J346,0)</f>
        <v>0</v>
      </c>
      <c r="BG346" s="203">
        <f>IF(N346="zákl. přenesená",J346,0)</f>
        <v>0</v>
      </c>
      <c r="BH346" s="203">
        <f>IF(N346="sníž. přenesená",J346,0)</f>
        <v>0</v>
      </c>
      <c r="BI346" s="203">
        <f>IF(N346="nulová",J346,0)</f>
        <v>0</v>
      </c>
      <c r="BJ346" s="23" t="s">
        <v>80</v>
      </c>
      <c r="BK346" s="203">
        <f>ROUND(I346*H346,2)</f>
        <v>0</v>
      </c>
      <c r="BL346" s="23" t="s">
        <v>169</v>
      </c>
      <c r="BM346" s="23" t="s">
        <v>1072</v>
      </c>
    </row>
    <row r="347" spans="2:65" s="1" customFormat="1" ht="94.5">
      <c r="B347" s="40"/>
      <c r="C347" s="62"/>
      <c r="D347" s="204" t="s">
        <v>171</v>
      </c>
      <c r="E347" s="62"/>
      <c r="F347" s="205" t="s">
        <v>443</v>
      </c>
      <c r="G347" s="62"/>
      <c r="H347" s="62"/>
      <c r="I347" s="162"/>
      <c r="J347" s="62"/>
      <c r="K347" s="62"/>
      <c r="L347" s="60"/>
      <c r="M347" s="206"/>
      <c r="N347" s="41"/>
      <c r="O347" s="41"/>
      <c r="P347" s="41"/>
      <c r="Q347" s="41"/>
      <c r="R347" s="41"/>
      <c r="S347" s="41"/>
      <c r="T347" s="77"/>
      <c r="AT347" s="23" t="s">
        <v>171</v>
      </c>
      <c r="AU347" s="23" t="s">
        <v>82</v>
      </c>
    </row>
    <row r="348" spans="2:65" s="11" customFormat="1">
      <c r="B348" s="207"/>
      <c r="C348" s="208"/>
      <c r="D348" s="204" t="s">
        <v>173</v>
      </c>
      <c r="E348" s="209" t="s">
        <v>21</v>
      </c>
      <c r="F348" s="210" t="s">
        <v>1009</v>
      </c>
      <c r="G348" s="208"/>
      <c r="H348" s="211" t="s">
        <v>21</v>
      </c>
      <c r="I348" s="212"/>
      <c r="J348" s="208"/>
      <c r="K348" s="208"/>
      <c r="L348" s="213"/>
      <c r="M348" s="214"/>
      <c r="N348" s="215"/>
      <c r="O348" s="215"/>
      <c r="P348" s="215"/>
      <c r="Q348" s="215"/>
      <c r="R348" s="215"/>
      <c r="S348" s="215"/>
      <c r="T348" s="216"/>
      <c r="AT348" s="217" t="s">
        <v>173</v>
      </c>
      <c r="AU348" s="217" t="s">
        <v>82</v>
      </c>
      <c r="AV348" s="11" t="s">
        <v>80</v>
      </c>
      <c r="AW348" s="11" t="s">
        <v>36</v>
      </c>
      <c r="AX348" s="11" t="s">
        <v>72</v>
      </c>
      <c r="AY348" s="217" t="s">
        <v>162</v>
      </c>
    </row>
    <row r="349" spans="2:65" s="12" customFormat="1">
      <c r="B349" s="218"/>
      <c r="C349" s="219"/>
      <c r="D349" s="204" t="s">
        <v>173</v>
      </c>
      <c r="E349" s="220" t="s">
        <v>21</v>
      </c>
      <c r="F349" s="221" t="s">
        <v>720</v>
      </c>
      <c r="G349" s="219"/>
      <c r="H349" s="222">
        <v>1.2</v>
      </c>
      <c r="I349" s="223"/>
      <c r="J349" s="219"/>
      <c r="K349" s="219"/>
      <c r="L349" s="224"/>
      <c r="M349" s="225"/>
      <c r="N349" s="226"/>
      <c r="O349" s="226"/>
      <c r="P349" s="226"/>
      <c r="Q349" s="226"/>
      <c r="R349" s="226"/>
      <c r="S349" s="226"/>
      <c r="T349" s="227"/>
      <c r="AT349" s="228" t="s">
        <v>173</v>
      </c>
      <c r="AU349" s="228" t="s">
        <v>82</v>
      </c>
      <c r="AV349" s="12" t="s">
        <v>82</v>
      </c>
      <c r="AW349" s="12" t="s">
        <v>36</v>
      </c>
      <c r="AX349" s="12" t="s">
        <v>72</v>
      </c>
      <c r="AY349" s="228" t="s">
        <v>162</v>
      </c>
    </row>
    <row r="350" spans="2:65" s="13" customFormat="1">
      <c r="B350" s="229"/>
      <c r="C350" s="230"/>
      <c r="D350" s="231" t="s">
        <v>173</v>
      </c>
      <c r="E350" s="232" t="s">
        <v>21</v>
      </c>
      <c r="F350" s="233" t="s">
        <v>177</v>
      </c>
      <c r="G350" s="230"/>
      <c r="H350" s="234">
        <v>1.2</v>
      </c>
      <c r="I350" s="235"/>
      <c r="J350" s="230"/>
      <c r="K350" s="230"/>
      <c r="L350" s="236"/>
      <c r="M350" s="237"/>
      <c r="N350" s="238"/>
      <c r="O350" s="238"/>
      <c r="P350" s="238"/>
      <c r="Q350" s="238"/>
      <c r="R350" s="238"/>
      <c r="S350" s="238"/>
      <c r="T350" s="239"/>
      <c r="AT350" s="240" t="s">
        <v>173</v>
      </c>
      <c r="AU350" s="240" t="s">
        <v>82</v>
      </c>
      <c r="AV350" s="13" t="s">
        <v>169</v>
      </c>
      <c r="AW350" s="13" t="s">
        <v>36</v>
      </c>
      <c r="AX350" s="13" t="s">
        <v>80</v>
      </c>
      <c r="AY350" s="240" t="s">
        <v>162</v>
      </c>
    </row>
    <row r="351" spans="2:65" s="1" customFormat="1" ht="63" customHeight="1">
      <c r="B351" s="40"/>
      <c r="C351" s="192" t="s">
        <v>445</v>
      </c>
      <c r="D351" s="192" t="s">
        <v>164</v>
      </c>
      <c r="E351" s="193" t="s">
        <v>446</v>
      </c>
      <c r="F351" s="194" t="s">
        <v>447</v>
      </c>
      <c r="G351" s="195" t="s">
        <v>167</v>
      </c>
      <c r="H351" s="196">
        <v>5.5380000000000003</v>
      </c>
      <c r="I351" s="197"/>
      <c r="J351" s="198">
        <f>ROUND(I351*H351,2)</f>
        <v>0</v>
      </c>
      <c r="K351" s="194" t="s">
        <v>168</v>
      </c>
      <c r="L351" s="60"/>
      <c r="M351" s="199" t="s">
        <v>21</v>
      </c>
      <c r="N351" s="200" t="s">
        <v>43</v>
      </c>
      <c r="O351" s="41"/>
      <c r="P351" s="201">
        <f>O351*H351</f>
        <v>0</v>
      </c>
      <c r="Q351" s="201">
        <v>3.11388</v>
      </c>
      <c r="R351" s="201">
        <f>Q351*H351</f>
        <v>17.244667440000001</v>
      </c>
      <c r="S351" s="201">
        <v>0</v>
      </c>
      <c r="T351" s="202">
        <f>S351*H351</f>
        <v>0</v>
      </c>
      <c r="AR351" s="23" t="s">
        <v>169</v>
      </c>
      <c r="AT351" s="23" t="s">
        <v>164</v>
      </c>
      <c r="AU351" s="23" t="s">
        <v>82</v>
      </c>
      <c r="AY351" s="23" t="s">
        <v>162</v>
      </c>
      <c r="BE351" s="203">
        <f>IF(N351="základní",J351,0)</f>
        <v>0</v>
      </c>
      <c r="BF351" s="203">
        <f>IF(N351="snížená",J351,0)</f>
        <v>0</v>
      </c>
      <c r="BG351" s="203">
        <f>IF(N351="zákl. přenesená",J351,0)</f>
        <v>0</v>
      </c>
      <c r="BH351" s="203">
        <f>IF(N351="sníž. přenesená",J351,0)</f>
        <v>0</v>
      </c>
      <c r="BI351" s="203">
        <f>IF(N351="nulová",J351,0)</f>
        <v>0</v>
      </c>
      <c r="BJ351" s="23" t="s">
        <v>80</v>
      </c>
      <c r="BK351" s="203">
        <f>ROUND(I351*H351,2)</f>
        <v>0</v>
      </c>
      <c r="BL351" s="23" t="s">
        <v>169</v>
      </c>
      <c r="BM351" s="23" t="s">
        <v>1073</v>
      </c>
    </row>
    <row r="352" spans="2:65" s="1" customFormat="1" ht="67.5">
      <c r="B352" s="40"/>
      <c r="C352" s="62"/>
      <c r="D352" s="204" t="s">
        <v>171</v>
      </c>
      <c r="E352" s="62"/>
      <c r="F352" s="205" t="s">
        <v>449</v>
      </c>
      <c r="G352" s="62"/>
      <c r="H352" s="62"/>
      <c r="I352" s="162"/>
      <c r="J352" s="62"/>
      <c r="K352" s="62"/>
      <c r="L352" s="60"/>
      <c r="M352" s="206"/>
      <c r="N352" s="41"/>
      <c r="O352" s="41"/>
      <c r="P352" s="41"/>
      <c r="Q352" s="41"/>
      <c r="R352" s="41"/>
      <c r="S352" s="41"/>
      <c r="T352" s="77"/>
      <c r="AT352" s="23" t="s">
        <v>171</v>
      </c>
      <c r="AU352" s="23" t="s">
        <v>82</v>
      </c>
    </row>
    <row r="353" spans="2:65" s="11" customFormat="1">
      <c r="B353" s="207"/>
      <c r="C353" s="208"/>
      <c r="D353" s="204" t="s">
        <v>173</v>
      </c>
      <c r="E353" s="209" t="s">
        <v>21</v>
      </c>
      <c r="F353" s="210" t="s">
        <v>1009</v>
      </c>
      <c r="G353" s="208"/>
      <c r="H353" s="211" t="s">
        <v>21</v>
      </c>
      <c r="I353" s="212"/>
      <c r="J353" s="208"/>
      <c r="K353" s="208"/>
      <c r="L353" s="213"/>
      <c r="M353" s="214"/>
      <c r="N353" s="215"/>
      <c r="O353" s="215"/>
      <c r="P353" s="215"/>
      <c r="Q353" s="215"/>
      <c r="R353" s="215"/>
      <c r="S353" s="215"/>
      <c r="T353" s="216"/>
      <c r="AT353" s="217" t="s">
        <v>173</v>
      </c>
      <c r="AU353" s="217" t="s">
        <v>82</v>
      </c>
      <c r="AV353" s="11" t="s">
        <v>80</v>
      </c>
      <c r="AW353" s="11" t="s">
        <v>36</v>
      </c>
      <c r="AX353" s="11" t="s">
        <v>72</v>
      </c>
      <c r="AY353" s="217" t="s">
        <v>162</v>
      </c>
    </row>
    <row r="354" spans="2:65" s="11" customFormat="1">
      <c r="B354" s="207"/>
      <c r="C354" s="208"/>
      <c r="D354" s="204" t="s">
        <v>173</v>
      </c>
      <c r="E354" s="209" t="s">
        <v>21</v>
      </c>
      <c r="F354" s="210" t="s">
        <v>450</v>
      </c>
      <c r="G354" s="208"/>
      <c r="H354" s="211" t="s">
        <v>21</v>
      </c>
      <c r="I354" s="212"/>
      <c r="J354" s="208"/>
      <c r="K354" s="208"/>
      <c r="L354" s="213"/>
      <c r="M354" s="214"/>
      <c r="N354" s="215"/>
      <c r="O354" s="215"/>
      <c r="P354" s="215"/>
      <c r="Q354" s="215"/>
      <c r="R354" s="215"/>
      <c r="S354" s="215"/>
      <c r="T354" s="216"/>
      <c r="AT354" s="217" t="s">
        <v>173</v>
      </c>
      <c r="AU354" s="217" t="s">
        <v>82</v>
      </c>
      <c r="AV354" s="11" t="s">
        <v>80</v>
      </c>
      <c r="AW354" s="11" t="s">
        <v>36</v>
      </c>
      <c r="AX354" s="11" t="s">
        <v>72</v>
      </c>
      <c r="AY354" s="217" t="s">
        <v>162</v>
      </c>
    </row>
    <row r="355" spans="2:65" s="12" customFormat="1">
      <c r="B355" s="218"/>
      <c r="C355" s="219"/>
      <c r="D355" s="204" t="s">
        <v>173</v>
      </c>
      <c r="E355" s="220" t="s">
        <v>21</v>
      </c>
      <c r="F355" s="221" t="s">
        <v>1074</v>
      </c>
      <c r="G355" s="219"/>
      <c r="H355" s="222">
        <v>5.5380000000000003</v>
      </c>
      <c r="I355" s="223"/>
      <c r="J355" s="219"/>
      <c r="K355" s="219"/>
      <c r="L355" s="224"/>
      <c r="M355" s="225"/>
      <c r="N355" s="226"/>
      <c r="O355" s="226"/>
      <c r="P355" s="226"/>
      <c r="Q355" s="226"/>
      <c r="R355" s="226"/>
      <c r="S355" s="226"/>
      <c r="T355" s="227"/>
      <c r="AT355" s="228" t="s">
        <v>173</v>
      </c>
      <c r="AU355" s="228" t="s">
        <v>82</v>
      </c>
      <c r="AV355" s="12" t="s">
        <v>82</v>
      </c>
      <c r="AW355" s="12" t="s">
        <v>36</v>
      </c>
      <c r="AX355" s="12" t="s">
        <v>72</v>
      </c>
      <c r="AY355" s="228" t="s">
        <v>162</v>
      </c>
    </row>
    <row r="356" spans="2:65" s="13" customFormat="1">
      <c r="B356" s="229"/>
      <c r="C356" s="230"/>
      <c r="D356" s="231" t="s">
        <v>173</v>
      </c>
      <c r="E356" s="232" t="s">
        <v>21</v>
      </c>
      <c r="F356" s="233" t="s">
        <v>177</v>
      </c>
      <c r="G356" s="230"/>
      <c r="H356" s="234">
        <v>5.5380000000000003</v>
      </c>
      <c r="I356" s="235"/>
      <c r="J356" s="230"/>
      <c r="K356" s="230"/>
      <c r="L356" s="236"/>
      <c r="M356" s="237"/>
      <c r="N356" s="238"/>
      <c r="O356" s="238"/>
      <c r="P356" s="238"/>
      <c r="Q356" s="238"/>
      <c r="R356" s="238"/>
      <c r="S356" s="238"/>
      <c r="T356" s="239"/>
      <c r="AT356" s="240" t="s">
        <v>173</v>
      </c>
      <c r="AU356" s="240" t="s">
        <v>82</v>
      </c>
      <c r="AV356" s="13" t="s">
        <v>169</v>
      </c>
      <c r="AW356" s="13" t="s">
        <v>36</v>
      </c>
      <c r="AX356" s="13" t="s">
        <v>80</v>
      </c>
      <c r="AY356" s="240" t="s">
        <v>162</v>
      </c>
    </row>
    <row r="357" spans="2:65" s="1" customFormat="1" ht="51.6" customHeight="1">
      <c r="B357" s="40"/>
      <c r="C357" s="192" t="s">
        <v>452</v>
      </c>
      <c r="D357" s="192" t="s">
        <v>164</v>
      </c>
      <c r="E357" s="193" t="s">
        <v>453</v>
      </c>
      <c r="F357" s="194" t="s">
        <v>454</v>
      </c>
      <c r="G357" s="195" t="s">
        <v>167</v>
      </c>
      <c r="H357" s="196">
        <v>57</v>
      </c>
      <c r="I357" s="197"/>
      <c r="J357" s="198">
        <f>ROUND(I357*H357,2)</f>
        <v>0</v>
      </c>
      <c r="K357" s="194" t="s">
        <v>168</v>
      </c>
      <c r="L357" s="60"/>
      <c r="M357" s="199" t="s">
        <v>21</v>
      </c>
      <c r="N357" s="200" t="s">
        <v>43</v>
      </c>
      <c r="O357" s="41"/>
      <c r="P357" s="201">
        <f>O357*H357</f>
        <v>0</v>
      </c>
      <c r="Q357" s="201">
        <v>0</v>
      </c>
      <c r="R357" s="201">
        <f>Q357*H357</f>
        <v>0</v>
      </c>
      <c r="S357" s="201">
        <v>0</v>
      </c>
      <c r="T357" s="202">
        <f>S357*H357</f>
        <v>0</v>
      </c>
      <c r="AR357" s="23" t="s">
        <v>169</v>
      </c>
      <c r="AT357" s="23" t="s">
        <v>164</v>
      </c>
      <c r="AU357" s="23" t="s">
        <v>82</v>
      </c>
      <c r="AY357" s="23" t="s">
        <v>162</v>
      </c>
      <c r="BE357" s="203">
        <f>IF(N357="základní",J357,0)</f>
        <v>0</v>
      </c>
      <c r="BF357" s="203">
        <f>IF(N357="snížená",J357,0)</f>
        <v>0</v>
      </c>
      <c r="BG357" s="203">
        <f>IF(N357="zákl. přenesená",J357,0)</f>
        <v>0</v>
      </c>
      <c r="BH357" s="203">
        <f>IF(N357="sníž. přenesená",J357,0)</f>
        <v>0</v>
      </c>
      <c r="BI357" s="203">
        <f>IF(N357="nulová",J357,0)</f>
        <v>0</v>
      </c>
      <c r="BJ357" s="23" t="s">
        <v>80</v>
      </c>
      <c r="BK357" s="203">
        <f>ROUND(I357*H357,2)</f>
        <v>0</v>
      </c>
      <c r="BL357" s="23" t="s">
        <v>169</v>
      </c>
      <c r="BM357" s="23" t="s">
        <v>1075</v>
      </c>
    </row>
    <row r="358" spans="2:65" s="1" customFormat="1" ht="270">
      <c r="B358" s="40"/>
      <c r="C358" s="62"/>
      <c r="D358" s="204" t="s">
        <v>171</v>
      </c>
      <c r="E358" s="62"/>
      <c r="F358" s="205" t="s">
        <v>456</v>
      </c>
      <c r="G358" s="62"/>
      <c r="H358" s="62"/>
      <c r="I358" s="162"/>
      <c r="J358" s="62"/>
      <c r="K358" s="62"/>
      <c r="L358" s="60"/>
      <c r="M358" s="206"/>
      <c r="N358" s="41"/>
      <c r="O358" s="41"/>
      <c r="P358" s="41"/>
      <c r="Q358" s="41"/>
      <c r="R358" s="41"/>
      <c r="S358" s="41"/>
      <c r="T358" s="77"/>
      <c r="AT358" s="23" t="s">
        <v>171</v>
      </c>
      <c r="AU358" s="23" t="s">
        <v>82</v>
      </c>
    </row>
    <row r="359" spans="2:65" s="11" customFormat="1">
      <c r="B359" s="207"/>
      <c r="C359" s="208"/>
      <c r="D359" s="204" t="s">
        <v>173</v>
      </c>
      <c r="E359" s="209" t="s">
        <v>21</v>
      </c>
      <c r="F359" s="210" t="s">
        <v>1009</v>
      </c>
      <c r="G359" s="208"/>
      <c r="H359" s="211" t="s">
        <v>21</v>
      </c>
      <c r="I359" s="212"/>
      <c r="J359" s="208"/>
      <c r="K359" s="208"/>
      <c r="L359" s="213"/>
      <c r="M359" s="214"/>
      <c r="N359" s="215"/>
      <c r="O359" s="215"/>
      <c r="P359" s="215"/>
      <c r="Q359" s="215"/>
      <c r="R359" s="215"/>
      <c r="S359" s="215"/>
      <c r="T359" s="216"/>
      <c r="AT359" s="217" t="s">
        <v>173</v>
      </c>
      <c r="AU359" s="217" t="s">
        <v>82</v>
      </c>
      <c r="AV359" s="11" t="s">
        <v>80</v>
      </c>
      <c r="AW359" s="11" t="s">
        <v>36</v>
      </c>
      <c r="AX359" s="11" t="s">
        <v>72</v>
      </c>
      <c r="AY359" s="217" t="s">
        <v>162</v>
      </c>
    </row>
    <row r="360" spans="2:65" s="11" customFormat="1">
      <c r="B360" s="207"/>
      <c r="C360" s="208"/>
      <c r="D360" s="204" t="s">
        <v>173</v>
      </c>
      <c r="E360" s="209" t="s">
        <v>21</v>
      </c>
      <c r="F360" s="210" t="s">
        <v>457</v>
      </c>
      <c r="G360" s="208"/>
      <c r="H360" s="211" t="s">
        <v>21</v>
      </c>
      <c r="I360" s="212"/>
      <c r="J360" s="208"/>
      <c r="K360" s="208"/>
      <c r="L360" s="213"/>
      <c r="M360" s="214"/>
      <c r="N360" s="215"/>
      <c r="O360" s="215"/>
      <c r="P360" s="215"/>
      <c r="Q360" s="215"/>
      <c r="R360" s="215"/>
      <c r="S360" s="215"/>
      <c r="T360" s="216"/>
      <c r="AT360" s="217" t="s">
        <v>173</v>
      </c>
      <c r="AU360" s="217" t="s">
        <v>82</v>
      </c>
      <c r="AV360" s="11" t="s">
        <v>80</v>
      </c>
      <c r="AW360" s="11" t="s">
        <v>36</v>
      </c>
      <c r="AX360" s="11" t="s">
        <v>72</v>
      </c>
      <c r="AY360" s="217" t="s">
        <v>162</v>
      </c>
    </row>
    <row r="361" spans="2:65" s="12" customFormat="1">
      <c r="B361" s="218"/>
      <c r="C361" s="219"/>
      <c r="D361" s="204" t="s">
        <v>173</v>
      </c>
      <c r="E361" s="220" t="s">
        <v>21</v>
      </c>
      <c r="F361" s="221" t="s">
        <v>554</v>
      </c>
      <c r="G361" s="219"/>
      <c r="H361" s="222">
        <v>57</v>
      </c>
      <c r="I361" s="223"/>
      <c r="J361" s="219"/>
      <c r="K361" s="219"/>
      <c r="L361" s="224"/>
      <c r="M361" s="225"/>
      <c r="N361" s="226"/>
      <c r="O361" s="226"/>
      <c r="P361" s="226"/>
      <c r="Q361" s="226"/>
      <c r="R361" s="226"/>
      <c r="S361" s="226"/>
      <c r="T361" s="227"/>
      <c r="AT361" s="228" t="s">
        <v>173</v>
      </c>
      <c r="AU361" s="228" t="s">
        <v>82</v>
      </c>
      <c r="AV361" s="12" t="s">
        <v>82</v>
      </c>
      <c r="AW361" s="12" t="s">
        <v>36</v>
      </c>
      <c r="AX361" s="12" t="s">
        <v>72</v>
      </c>
      <c r="AY361" s="228" t="s">
        <v>162</v>
      </c>
    </row>
    <row r="362" spans="2:65" s="13" customFormat="1">
      <c r="B362" s="229"/>
      <c r="C362" s="230"/>
      <c r="D362" s="231" t="s">
        <v>173</v>
      </c>
      <c r="E362" s="232" t="s">
        <v>21</v>
      </c>
      <c r="F362" s="233" t="s">
        <v>177</v>
      </c>
      <c r="G362" s="230"/>
      <c r="H362" s="234">
        <v>57</v>
      </c>
      <c r="I362" s="235"/>
      <c r="J362" s="230"/>
      <c r="K362" s="230"/>
      <c r="L362" s="236"/>
      <c r="M362" s="237"/>
      <c r="N362" s="238"/>
      <c r="O362" s="238"/>
      <c r="P362" s="238"/>
      <c r="Q362" s="238"/>
      <c r="R362" s="238"/>
      <c r="S362" s="238"/>
      <c r="T362" s="239"/>
      <c r="AT362" s="240" t="s">
        <v>173</v>
      </c>
      <c r="AU362" s="240" t="s">
        <v>82</v>
      </c>
      <c r="AV362" s="13" t="s">
        <v>169</v>
      </c>
      <c r="AW362" s="13" t="s">
        <v>36</v>
      </c>
      <c r="AX362" s="13" t="s">
        <v>80</v>
      </c>
      <c r="AY362" s="240" t="s">
        <v>162</v>
      </c>
    </row>
    <row r="363" spans="2:65" s="1" customFormat="1" ht="51.6" customHeight="1">
      <c r="B363" s="40"/>
      <c r="C363" s="192" t="s">
        <v>459</v>
      </c>
      <c r="D363" s="192" t="s">
        <v>164</v>
      </c>
      <c r="E363" s="193" t="s">
        <v>460</v>
      </c>
      <c r="F363" s="194" t="s">
        <v>461</v>
      </c>
      <c r="G363" s="195" t="s">
        <v>167</v>
      </c>
      <c r="H363" s="196">
        <v>109</v>
      </c>
      <c r="I363" s="197"/>
      <c r="J363" s="198">
        <f>ROUND(I363*H363,2)</f>
        <v>0</v>
      </c>
      <c r="K363" s="194" t="s">
        <v>168</v>
      </c>
      <c r="L363" s="60"/>
      <c r="M363" s="199" t="s">
        <v>21</v>
      </c>
      <c r="N363" s="200" t="s">
        <v>43</v>
      </c>
      <c r="O363" s="41"/>
      <c r="P363" s="201">
        <f>O363*H363</f>
        <v>0</v>
      </c>
      <c r="Q363" s="201">
        <v>0</v>
      </c>
      <c r="R363" s="201">
        <f>Q363*H363</f>
        <v>0</v>
      </c>
      <c r="S363" s="201">
        <v>0</v>
      </c>
      <c r="T363" s="202">
        <f>S363*H363</f>
        <v>0</v>
      </c>
      <c r="AR363" s="23" t="s">
        <v>169</v>
      </c>
      <c r="AT363" s="23" t="s">
        <v>164</v>
      </c>
      <c r="AU363" s="23" t="s">
        <v>82</v>
      </c>
      <c r="AY363" s="23" t="s">
        <v>162</v>
      </c>
      <c r="BE363" s="203">
        <f>IF(N363="základní",J363,0)</f>
        <v>0</v>
      </c>
      <c r="BF363" s="203">
        <f>IF(N363="snížená",J363,0)</f>
        <v>0</v>
      </c>
      <c r="BG363" s="203">
        <f>IF(N363="zákl. přenesená",J363,0)</f>
        <v>0</v>
      </c>
      <c r="BH363" s="203">
        <f>IF(N363="sníž. přenesená",J363,0)</f>
        <v>0</v>
      </c>
      <c r="BI363" s="203">
        <f>IF(N363="nulová",J363,0)</f>
        <v>0</v>
      </c>
      <c r="BJ363" s="23" t="s">
        <v>80</v>
      </c>
      <c r="BK363" s="203">
        <f>ROUND(I363*H363,2)</f>
        <v>0</v>
      </c>
      <c r="BL363" s="23" t="s">
        <v>169</v>
      </c>
      <c r="BM363" s="23" t="s">
        <v>1076</v>
      </c>
    </row>
    <row r="364" spans="2:65" s="1" customFormat="1" ht="270">
      <c r="B364" s="40"/>
      <c r="C364" s="62"/>
      <c r="D364" s="204" t="s">
        <v>171</v>
      </c>
      <c r="E364" s="62"/>
      <c r="F364" s="205" t="s">
        <v>456</v>
      </c>
      <c r="G364" s="62"/>
      <c r="H364" s="62"/>
      <c r="I364" s="162"/>
      <c r="J364" s="62"/>
      <c r="K364" s="62"/>
      <c r="L364" s="60"/>
      <c r="M364" s="206"/>
      <c r="N364" s="41"/>
      <c r="O364" s="41"/>
      <c r="P364" s="41"/>
      <c r="Q364" s="41"/>
      <c r="R364" s="41"/>
      <c r="S364" s="41"/>
      <c r="T364" s="77"/>
      <c r="AT364" s="23" t="s">
        <v>171</v>
      </c>
      <c r="AU364" s="23" t="s">
        <v>82</v>
      </c>
    </row>
    <row r="365" spans="2:65" s="11" customFormat="1">
      <c r="B365" s="207"/>
      <c r="C365" s="208"/>
      <c r="D365" s="204" t="s">
        <v>173</v>
      </c>
      <c r="E365" s="209" t="s">
        <v>21</v>
      </c>
      <c r="F365" s="210" t="s">
        <v>1009</v>
      </c>
      <c r="G365" s="208"/>
      <c r="H365" s="211" t="s">
        <v>21</v>
      </c>
      <c r="I365" s="212"/>
      <c r="J365" s="208"/>
      <c r="K365" s="208"/>
      <c r="L365" s="213"/>
      <c r="M365" s="214"/>
      <c r="N365" s="215"/>
      <c r="O365" s="215"/>
      <c r="P365" s="215"/>
      <c r="Q365" s="215"/>
      <c r="R365" s="215"/>
      <c r="S365" s="215"/>
      <c r="T365" s="216"/>
      <c r="AT365" s="217" t="s">
        <v>173</v>
      </c>
      <c r="AU365" s="217" t="s">
        <v>82</v>
      </c>
      <c r="AV365" s="11" t="s">
        <v>80</v>
      </c>
      <c r="AW365" s="11" t="s">
        <v>36</v>
      </c>
      <c r="AX365" s="11" t="s">
        <v>72</v>
      </c>
      <c r="AY365" s="217" t="s">
        <v>162</v>
      </c>
    </row>
    <row r="366" spans="2:65" s="12" customFormat="1">
      <c r="B366" s="218"/>
      <c r="C366" s="219"/>
      <c r="D366" s="204" t="s">
        <v>173</v>
      </c>
      <c r="E366" s="220" t="s">
        <v>21</v>
      </c>
      <c r="F366" s="221" t="s">
        <v>1077</v>
      </c>
      <c r="G366" s="219"/>
      <c r="H366" s="222">
        <v>53</v>
      </c>
      <c r="I366" s="223"/>
      <c r="J366" s="219"/>
      <c r="K366" s="219"/>
      <c r="L366" s="224"/>
      <c r="M366" s="225"/>
      <c r="N366" s="226"/>
      <c r="O366" s="226"/>
      <c r="P366" s="226"/>
      <c r="Q366" s="226"/>
      <c r="R366" s="226"/>
      <c r="S366" s="226"/>
      <c r="T366" s="227"/>
      <c r="AT366" s="228" t="s">
        <v>173</v>
      </c>
      <c r="AU366" s="228" t="s">
        <v>82</v>
      </c>
      <c r="AV366" s="12" t="s">
        <v>82</v>
      </c>
      <c r="AW366" s="12" t="s">
        <v>36</v>
      </c>
      <c r="AX366" s="12" t="s">
        <v>72</v>
      </c>
      <c r="AY366" s="228" t="s">
        <v>162</v>
      </c>
    </row>
    <row r="367" spans="2:65" s="12" customFormat="1">
      <c r="B367" s="218"/>
      <c r="C367" s="219"/>
      <c r="D367" s="204" t="s">
        <v>173</v>
      </c>
      <c r="E367" s="220" t="s">
        <v>21</v>
      </c>
      <c r="F367" s="221" t="s">
        <v>1078</v>
      </c>
      <c r="G367" s="219"/>
      <c r="H367" s="222">
        <v>27</v>
      </c>
      <c r="I367" s="223"/>
      <c r="J367" s="219"/>
      <c r="K367" s="219"/>
      <c r="L367" s="224"/>
      <c r="M367" s="225"/>
      <c r="N367" s="226"/>
      <c r="O367" s="226"/>
      <c r="P367" s="226"/>
      <c r="Q367" s="226"/>
      <c r="R367" s="226"/>
      <c r="S367" s="226"/>
      <c r="T367" s="227"/>
      <c r="AT367" s="228" t="s">
        <v>173</v>
      </c>
      <c r="AU367" s="228" t="s">
        <v>82</v>
      </c>
      <c r="AV367" s="12" t="s">
        <v>82</v>
      </c>
      <c r="AW367" s="12" t="s">
        <v>36</v>
      </c>
      <c r="AX367" s="12" t="s">
        <v>72</v>
      </c>
      <c r="AY367" s="228" t="s">
        <v>162</v>
      </c>
    </row>
    <row r="368" spans="2:65" s="12" customFormat="1">
      <c r="B368" s="218"/>
      <c r="C368" s="219"/>
      <c r="D368" s="204" t="s">
        <v>173</v>
      </c>
      <c r="E368" s="220" t="s">
        <v>21</v>
      </c>
      <c r="F368" s="221" t="s">
        <v>844</v>
      </c>
      <c r="G368" s="219"/>
      <c r="H368" s="222">
        <v>29</v>
      </c>
      <c r="I368" s="223"/>
      <c r="J368" s="219"/>
      <c r="K368" s="219"/>
      <c r="L368" s="224"/>
      <c r="M368" s="225"/>
      <c r="N368" s="226"/>
      <c r="O368" s="226"/>
      <c r="P368" s="226"/>
      <c r="Q368" s="226"/>
      <c r="R368" s="226"/>
      <c r="S368" s="226"/>
      <c r="T368" s="227"/>
      <c r="AT368" s="228" t="s">
        <v>173</v>
      </c>
      <c r="AU368" s="228" t="s">
        <v>82</v>
      </c>
      <c r="AV368" s="12" t="s">
        <v>82</v>
      </c>
      <c r="AW368" s="12" t="s">
        <v>36</v>
      </c>
      <c r="AX368" s="12" t="s">
        <v>72</v>
      </c>
      <c r="AY368" s="228" t="s">
        <v>162</v>
      </c>
    </row>
    <row r="369" spans="2:65" s="13" customFormat="1">
      <c r="B369" s="229"/>
      <c r="C369" s="230"/>
      <c r="D369" s="231" t="s">
        <v>173</v>
      </c>
      <c r="E369" s="232" t="s">
        <v>21</v>
      </c>
      <c r="F369" s="233" t="s">
        <v>177</v>
      </c>
      <c r="G369" s="230"/>
      <c r="H369" s="234">
        <v>109</v>
      </c>
      <c r="I369" s="235"/>
      <c r="J369" s="230"/>
      <c r="K369" s="230"/>
      <c r="L369" s="236"/>
      <c r="M369" s="237"/>
      <c r="N369" s="238"/>
      <c r="O369" s="238"/>
      <c r="P369" s="238"/>
      <c r="Q369" s="238"/>
      <c r="R369" s="238"/>
      <c r="S369" s="238"/>
      <c r="T369" s="239"/>
      <c r="AT369" s="240" t="s">
        <v>173</v>
      </c>
      <c r="AU369" s="240" t="s">
        <v>82</v>
      </c>
      <c r="AV369" s="13" t="s">
        <v>169</v>
      </c>
      <c r="AW369" s="13" t="s">
        <v>36</v>
      </c>
      <c r="AX369" s="13" t="s">
        <v>80</v>
      </c>
      <c r="AY369" s="240" t="s">
        <v>162</v>
      </c>
    </row>
    <row r="370" spans="2:65" s="1" customFormat="1" ht="51.6" customHeight="1">
      <c r="B370" s="40"/>
      <c r="C370" s="192" t="s">
        <v>466</v>
      </c>
      <c r="D370" s="192" t="s">
        <v>164</v>
      </c>
      <c r="E370" s="193" t="s">
        <v>467</v>
      </c>
      <c r="F370" s="194" t="s">
        <v>468</v>
      </c>
      <c r="G370" s="195" t="s">
        <v>260</v>
      </c>
      <c r="H370" s="196">
        <v>145</v>
      </c>
      <c r="I370" s="197"/>
      <c r="J370" s="198">
        <f>ROUND(I370*H370,2)</f>
        <v>0</v>
      </c>
      <c r="K370" s="194" t="s">
        <v>168</v>
      </c>
      <c r="L370" s="60"/>
      <c r="M370" s="199" t="s">
        <v>21</v>
      </c>
      <c r="N370" s="200" t="s">
        <v>43</v>
      </c>
      <c r="O370" s="41"/>
      <c r="P370" s="201">
        <f>O370*H370</f>
        <v>0</v>
      </c>
      <c r="Q370" s="201">
        <v>7.6499999999999997E-3</v>
      </c>
      <c r="R370" s="201">
        <f>Q370*H370</f>
        <v>1.1092499999999998</v>
      </c>
      <c r="S370" s="201">
        <v>0</v>
      </c>
      <c r="T370" s="202">
        <f>S370*H370</f>
        <v>0</v>
      </c>
      <c r="AR370" s="23" t="s">
        <v>169</v>
      </c>
      <c r="AT370" s="23" t="s">
        <v>164</v>
      </c>
      <c r="AU370" s="23" t="s">
        <v>82</v>
      </c>
      <c r="AY370" s="23" t="s">
        <v>162</v>
      </c>
      <c r="BE370" s="203">
        <f>IF(N370="základní",J370,0)</f>
        <v>0</v>
      </c>
      <c r="BF370" s="203">
        <f>IF(N370="snížená",J370,0)</f>
        <v>0</v>
      </c>
      <c r="BG370" s="203">
        <f>IF(N370="zákl. přenesená",J370,0)</f>
        <v>0</v>
      </c>
      <c r="BH370" s="203">
        <f>IF(N370="sníž. přenesená",J370,0)</f>
        <v>0</v>
      </c>
      <c r="BI370" s="203">
        <f>IF(N370="nulová",J370,0)</f>
        <v>0</v>
      </c>
      <c r="BJ370" s="23" t="s">
        <v>80</v>
      </c>
      <c r="BK370" s="203">
        <f>ROUND(I370*H370,2)</f>
        <v>0</v>
      </c>
      <c r="BL370" s="23" t="s">
        <v>169</v>
      </c>
      <c r="BM370" s="23" t="s">
        <v>1079</v>
      </c>
    </row>
    <row r="371" spans="2:65" s="1" customFormat="1" ht="216">
      <c r="B371" s="40"/>
      <c r="C371" s="62"/>
      <c r="D371" s="204" t="s">
        <v>171</v>
      </c>
      <c r="E371" s="62"/>
      <c r="F371" s="205" t="s">
        <v>470</v>
      </c>
      <c r="G371" s="62"/>
      <c r="H371" s="62"/>
      <c r="I371" s="162"/>
      <c r="J371" s="62"/>
      <c r="K371" s="62"/>
      <c r="L371" s="60"/>
      <c r="M371" s="206"/>
      <c r="N371" s="41"/>
      <c r="O371" s="41"/>
      <c r="P371" s="41"/>
      <c r="Q371" s="41"/>
      <c r="R371" s="41"/>
      <c r="S371" s="41"/>
      <c r="T371" s="77"/>
      <c r="AT371" s="23" t="s">
        <v>171</v>
      </c>
      <c r="AU371" s="23" t="s">
        <v>82</v>
      </c>
    </row>
    <row r="372" spans="2:65" s="11" customFormat="1">
      <c r="B372" s="207"/>
      <c r="C372" s="208"/>
      <c r="D372" s="204" t="s">
        <v>173</v>
      </c>
      <c r="E372" s="209" t="s">
        <v>21</v>
      </c>
      <c r="F372" s="210" t="s">
        <v>1009</v>
      </c>
      <c r="G372" s="208"/>
      <c r="H372" s="211" t="s">
        <v>21</v>
      </c>
      <c r="I372" s="212"/>
      <c r="J372" s="208"/>
      <c r="K372" s="208"/>
      <c r="L372" s="213"/>
      <c r="M372" s="214"/>
      <c r="N372" s="215"/>
      <c r="O372" s="215"/>
      <c r="P372" s="215"/>
      <c r="Q372" s="215"/>
      <c r="R372" s="215"/>
      <c r="S372" s="215"/>
      <c r="T372" s="216"/>
      <c r="AT372" s="217" t="s">
        <v>173</v>
      </c>
      <c r="AU372" s="217" t="s">
        <v>82</v>
      </c>
      <c r="AV372" s="11" t="s">
        <v>80</v>
      </c>
      <c r="AW372" s="11" t="s">
        <v>36</v>
      </c>
      <c r="AX372" s="11" t="s">
        <v>72</v>
      </c>
      <c r="AY372" s="217" t="s">
        <v>162</v>
      </c>
    </row>
    <row r="373" spans="2:65" s="12" customFormat="1">
      <c r="B373" s="218"/>
      <c r="C373" s="219"/>
      <c r="D373" s="204" t="s">
        <v>173</v>
      </c>
      <c r="E373" s="220" t="s">
        <v>21</v>
      </c>
      <c r="F373" s="221" t="s">
        <v>1080</v>
      </c>
      <c r="G373" s="219"/>
      <c r="H373" s="222">
        <v>66</v>
      </c>
      <c r="I373" s="223"/>
      <c r="J373" s="219"/>
      <c r="K373" s="219"/>
      <c r="L373" s="224"/>
      <c r="M373" s="225"/>
      <c r="N373" s="226"/>
      <c r="O373" s="226"/>
      <c r="P373" s="226"/>
      <c r="Q373" s="226"/>
      <c r="R373" s="226"/>
      <c r="S373" s="226"/>
      <c r="T373" s="227"/>
      <c r="AT373" s="228" t="s">
        <v>173</v>
      </c>
      <c r="AU373" s="228" t="s">
        <v>82</v>
      </c>
      <c r="AV373" s="12" t="s">
        <v>82</v>
      </c>
      <c r="AW373" s="12" t="s">
        <v>36</v>
      </c>
      <c r="AX373" s="12" t="s">
        <v>72</v>
      </c>
      <c r="AY373" s="228" t="s">
        <v>162</v>
      </c>
    </row>
    <row r="374" spans="2:65" s="12" customFormat="1">
      <c r="B374" s="218"/>
      <c r="C374" s="219"/>
      <c r="D374" s="204" t="s">
        <v>173</v>
      </c>
      <c r="E374" s="220" t="s">
        <v>21</v>
      </c>
      <c r="F374" s="221" t="s">
        <v>1081</v>
      </c>
      <c r="G374" s="219"/>
      <c r="H374" s="222">
        <v>38</v>
      </c>
      <c r="I374" s="223"/>
      <c r="J374" s="219"/>
      <c r="K374" s="219"/>
      <c r="L374" s="224"/>
      <c r="M374" s="225"/>
      <c r="N374" s="226"/>
      <c r="O374" s="226"/>
      <c r="P374" s="226"/>
      <c r="Q374" s="226"/>
      <c r="R374" s="226"/>
      <c r="S374" s="226"/>
      <c r="T374" s="227"/>
      <c r="AT374" s="228" t="s">
        <v>173</v>
      </c>
      <c r="AU374" s="228" t="s">
        <v>82</v>
      </c>
      <c r="AV374" s="12" t="s">
        <v>82</v>
      </c>
      <c r="AW374" s="12" t="s">
        <v>36</v>
      </c>
      <c r="AX374" s="12" t="s">
        <v>72</v>
      </c>
      <c r="AY374" s="228" t="s">
        <v>162</v>
      </c>
    </row>
    <row r="375" spans="2:65" s="12" customFormat="1">
      <c r="B375" s="218"/>
      <c r="C375" s="219"/>
      <c r="D375" s="204" t="s">
        <v>173</v>
      </c>
      <c r="E375" s="220" t="s">
        <v>21</v>
      </c>
      <c r="F375" s="221" t="s">
        <v>1082</v>
      </c>
      <c r="G375" s="219"/>
      <c r="H375" s="222">
        <v>36</v>
      </c>
      <c r="I375" s="223"/>
      <c r="J375" s="219"/>
      <c r="K375" s="219"/>
      <c r="L375" s="224"/>
      <c r="M375" s="225"/>
      <c r="N375" s="226"/>
      <c r="O375" s="226"/>
      <c r="P375" s="226"/>
      <c r="Q375" s="226"/>
      <c r="R375" s="226"/>
      <c r="S375" s="226"/>
      <c r="T375" s="227"/>
      <c r="AT375" s="228" t="s">
        <v>173</v>
      </c>
      <c r="AU375" s="228" t="s">
        <v>82</v>
      </c>
      <c r="AV375" s="12" t="s">
        <v>82</v>
      </c>
      <c r="AW375" s="12" t="s">
        <v>36</v>
      </c>
      <c r="AX375" s="12" t="s">
        <v>72</v>
      </c>
      <c r="AY375" s="228" t="s">
        <v>162</v>
      </c>
    </row>
    <row r="376" spans="2:65" s="12" customFormat="1">
      <c r="B376" s="218"/>
      <c r="C376" s="219"/>
      <c r="D376" s="204" t="s">
        <v>173</v>
      </c>
      <c r="E376" s="220" t="s">
        <v>21</v>
      </c>
      <c r="F376" s="221" t="s">
        <v>967</v>
      </c>
      <c r="G376" s="219"/>
      <c r="H376" s="222">
        <v>5</v>
      </c>
      <c r="I376" s="223"/>
      <c r="J376" s="219"/>
      <c r="K376" s="219"/>
      <c r="L376" s="224"/>
      <c r="M376" s="225"/>
      <c r="N376" s="226"/>
      <c r="O376" s="226"/>
      <c r="P376" s="226"/>
      <c r="Q376" s="226"/>
      <c r="R376" s="226"/>
      <c r="S376" s="226"/>
      <c r="T376" s="227"/>
      <c r="AT376" s="228" t="s">
        <v>173</v>
      </c>
      <c r="AU376" s="228" t="s">
        <v>82</v>
      </c>
      <c r="AV376" s="12" t="s">
        <v>82</v>
      </c>
      <c r="AW376" s="12" t="s">
        <v>36</v>
      </c>
      <c r="AX376" s="12" t="s">
        <v>72</v>
      </c>
      <c r="AY376" s="228" t="s">
        <v>162</v>
      </c>
    </row>
    <row r="377" spans="2:65" s="13" customFormat="1">
      <c r="B377" s="229"/>
      <c r="C377" s="230"/>
      <c r="D377" s="231" t="s">
        <v>173</v>
      </c>
      <c r="E377" s="232" t="s">
        <v>21</v>
      </c>
      <c r="F377" s="233" t="s">
        <v>177</v>
      </c>
      <c r="G377" s="230"/>
      <c r="H377" s="234">
        <v>145</v>
      </c>
      <c r="I377" s="235"/>
      <c r="J377" s="230"/>
      <c r="K377" s="230"/>
      <c r="L377" s="236"/>
      <c r="M377" s="237"/>
      <c r="N377" s="238"/>
      <c r="O377" s="238"/>
      <c r="P377" s="238"/>
      <c r="Q377" s="238"/>
      <c r="R377" s="238"/>
      <c r="S377" s="238"/>
      <c r="T377" s="239"/>
      <c r="AT377" s="240" t="s">
        <v>173</v>
      </c>
      <c r="AU377" s="240" t="s">
        <v>82</v>
      </c>
      <c r="AV377" s="13" t="s">
        <v>169</v>
      </c>
      <c r="AW377" s="13" t="s">
        <v>36</v>
      </c>
      <c r="AX377" s="13" t="s">
        <v>80</v>
      </c>
      <c r="AY377" s="240" t="s">
        <v>162</v>
      </c>
    </row>
    <row r="378" spans="2:65" s="1" customFormat="1" ht="51.6" customHeight="1">
      <c r="B378" s="40"/>
      <c r="C378" s="192" t="s">
        <v>475</v>
      </c>
      <c r="D378" s="192" t="s">
        <v>164</v>
      </c>
      <c r="E378" s="193" t="s">
        <v>476</v>
      </c>
      <c r="F378" s="194" t="s">
        <v>477</v>
      </c>
      <c r="G378" s="195" t="s">
        <v>260</v>
      </c>
      <c r="H378" s="196">
        <v>145</v>
      </c>
      <c r="I378" s="197"/>
      <c r="J378" s="198">
        <f>ROUND(I378*H378,2)</f>
        <v>0</v>
      </c>
      <c r="K378" s="194" t="s">
        <v>168</v>
      </c>
      <c r="L378" s="60"/>
      <c r="M378" s="199" t="s">
        <v>21</v>
      </c>
      <c r="N378" s="200" t="s">
        <v>43</v>
      </c>
      <c r="O378" s="41"/>
      <c r="P378" s="201">
        <f>O378*H378</f>
        <v>0</v>
      </c>
      <c r="Q378" s="201">
        <v>8.5999999999999998E-4</v>
      </c>
      <c r="R378" s="201">
        <f>Q378*H378</f>
        <v>0.12469999999999999</v>
      </c>
      <c r="S378" s="201">
        <v>0</v>
      </c>
      <c r="T378" s="202">
        <f>S378*H378</f>
        <v>0</v>
      </c>
      <c r="AR378" s="23" t="s">
        <v>169</v>
      </c>
      <c r="AT378" s="23" t="s">
        <v>164</v>
      </c>
      <c r="AU378" s="23" t="s">
        <v>82</v>
      </c>
      <c r="AY378" s="23" t="s">
        <v>162</v>
      </c>
      <c r="BE378" s="203">
        <f>IF(N378="základní",J378,0)</f>
        <v>0</v>
      </c>
      <c r="BF378" s="203">
        <f>IF(N378="snížená",J378,0)</f>
        <v>0</v>
      </c>
      <c r="BG378" s="203">
        <f>IF(N378="zákl. přenesená",J378,0)</f>
        <v>0</v>
      </c>
      <c r="BH378" s="203">
        <f>IF(N378="sníž. přenesená",J378,0)</f>
        <v>0</v>
      </c>
      <c r="BI378" s="203">
        <f>IF(N378="nulová",J378,0)</f>
        <v>0</v>
      </c>
      <c r="BJ378" s="23" t="s">
        <v>80</v>
      </c>
      <c r="BK378" s="203">
        <f>ROUND(I378*H378,2)</f>
        <v>0</v>
      </c>
      <c r="BL378" s="23" t="s">
        <v>169</v>
      </c>
      <c r="BM378" s="23" t="s">
        <v>1083</v>
      </c>
    </row>
    <row r="379" spans="2:65" s="1" customFormat="1" ht="216">
      <c r="B379" s="40"/>
      <c r="C379" s="62"/>
      <c r="D379" s="204" t="s">
        <v>171</v>
      </c>
      <c r="E379" s="62"/>
      <c r="F379" s="205" t="s">
        <v>470</v>
      </c>
      <c r="G379" s="62"/>
      <c r="H379" s="62"/>
      <c r="I379" s="162"/>
      <c r="J379" s="62"/>
      <c r="K379" s="62"/>
      <c r="L379" s="60"/>
      <c r="M379" s="206"/>
      <c r="N379" s="41"/>
      <c r="O379" s="41"/>
      <c r="P379" s="41"/>
      <c r="Q379" s="41"/>
      <c r="R379" s="41"/>
      <c r="S379" s="41"/>
      <c r="T379" s="77"/>
      <c r="AT379" s="23" t="s">
        <v>171</v>
      </c>
      <c r="AU379" s="23" t="s">
        <v>82</v>
      </c>
    </row>
    <row r="380" spans="2:65" s="11" customFormat="1">
      <c r="B380" s="207"/>
      <c r="C380" s="208"/>
      <c r="D380" s="204" t="s">
        <v>173</v>
      </c>
      <c r="E380" s="209" t="s">
        <v>21</v>
      </c>
      <c r="F380" s="210" t="s">
        <v>479</v>
      </c>
      <c r="G380" s="208"/>
      <c r="H380" s="211" t="s">
        <v>21</v>
      </c>
      <c r="I380" s="212"/>
      <c r="J380" s="208"/>
      <c r="K380" s="208"/>
      <c r="L380" s="213"/>
      <c r="M380" s="214"/>
      <c r="N380" s="215"/>
      <c r="O380" s="215"/>
      <c r="P380" s="215"/>
      <c r="Q380" s="215"/>
      <c r="R380" s="215"/>
      <c r="S380" s="215"/>
      <c r="T380" s="216"/>
      <c r="AT380" s="217" t="s">
        <v>173</v>
      </c>
      <c r="AU380" s="217" t="s">
        <v>82</v>
      </c>
      <c r="AV380" s="11" t="s">
        <v>80</v>
      </c>
      <c r="AW380" s="11" t="s">
        <v>36</v>
      </c>
      <c r="AX380" s="11" t="s">
        <v>72</v>
      </c>
      <c r="AY380" s="217" t="s">
        <v>162</v>
      </c>
    </row>
    <row r="381" spans="2:65" s="12" customFormat="1">
      <c r="B381" s="218"/>
      <c r="C381" s="219"/>
      <c r="D381" s="204" t="s">
        <v>173</v>
      </c>
      <c r="E381" s="220" t="s">
        <v>21</v>
      </c>
      <c r="F381" s="221" t="s">
        <v>1084</v>
      </c>
      <c r="G381" s="219"/>
      <c r="H381" s="222">
        <v>145</v>
      </c>
      <c r="I381" s="223"/>
      <c r="J381" s="219"/>
      <c r="K381" s="219"/>
      <c r="L381" s="224"/>
      <c r="M381" s="225"/>
      <c r="N381" s="226"/>
      <c r="O381" s="226"/>
      <c r="P381" s="226"/>
      <c r="Q381" s="226"/>
      <c r="R381" s="226"/>
      <c r="S381" s="226"/>
      <c r="T381" s="227"/>
      <c r="AT381" s="228" t="s">
        <v>173</v>
      </c>
      <c r="AU381" s="228" t="s">
        <v>82</v>
      </c>
      <c r="AV381" s="12" t="s">
        <v>82</v>
      </c>
      <c r="AW381" s="12" t="s">
        <v>36</v>
      </c>
      <c r="AX381" s="12" t="s">
        <v>72</v>
      </c>
      <c r="AY381" s="228" t="s">
        <v>162</v>
      </c>
    </row>
    <row r="382" spans="2:65" s="13" customFormat="1">
      <c r="B382" s="229"/>
      <c r="C382" s="230"/>
      <c r="D382" s="231" t="s">
        <v>173</v>
      </c>
      <c r="E382" s="232" t="s">
        <v>21</v>
      </c>
      <c r="F382" s="233" t="s">
        <v>177</v>
      </c>
      <c r="G382" s="230"/>
      <c r="H382" s="234">
        <v>145</v>
      </c>
      <c r="I382" s="235"/>
      <c r="J382" s="230"/>
      <c r="K382" s="230"/>
      <c r="L382" s="236"/>
      <c r="M382" s="237"/>
      <c r="N382" s="238"/>
      <c r="O382" s="238"/>
      <c r="P382" s="238"/>
      <c r="Q382" s="238"/>
      <c r="R382" s="238"/>
      <c r="S382" s="238"/>
      <c r="T382" s="239"/>
      <c r="AT382" s="240" t="s">
        <v>173</v>
      </c>
      <c r="AU382" s="240" t="s">
        <v>82</v>
      </c>
      <c r="AV382" s="13" t="s">
        <v>169</v>
      </c>
      <c r="AW382" s="13" t="s">
        <v>36</v>
      </c>
      <c r="AX382" s="13" t="s">
        <v>80</v>
      </c>
      <c r="AY382" s="240" t="s">
        <v>162</v>
      </c>
    </row>
    <row r="383" spans="2:65" s="1" customFormat="1" ht="63" customHeight="1">
      <c r="B383" s="40"/>
      <c r="C383" s="192" t="s">
        <v>481</v>
      </c>
      <c r="D383" s="192" t="s">
        <v>164</v>
      </c>
      <c r="E383" s="193" t="s">
        <v>482</v>
      </c>
      <c r="F383" s="194" t="s">
        <v>483</v>
      </c>
      <c r="G383" s="195" t="s">
        <v>357</v>
      </c>
      <c r="H383" s="196">
        <v>16.350000000000001</v>
      </c>
      <c r="I383" s="197"/>
      <c r="J383" s="198">
        <f>ROUND(I383*H383,2)</f>
        <v>0</v>
      </c>
      <c r="K383" s="194" t="s">
        <v>168</v>
      </c>
      <c r="L383" s="60"/>
      <c r="M383" s="199" t="s">
        <v>21</v>
      </c>
      <c r="N383" s="200" t="s">
        <v>43</v>
      </c>
      <c r="O383" s="41"/>
      <c r="P383" s="201">
        <f>O383*H383</f>
        <v>0</v>
      </c>
      <c r="Q383" s="201">
        <v>1.0958000000000001</v>
      </c>
      <c r="R383" s="201">
        <f>Q383*H383</f>
        <v>17.916330000000002</v>
      </c>
      <c r="S383" s="201">
        <v>0</v>
      </c>
      <c r="T383" s="202">
        <f>S383*H383</f>
        <v>0</v>
      </c>
      <c r="AR383" s="23" t="s">
        <v>169</v>
      </c>
      <c r="AT383" s="23" t="s">
        <v>164</v>
      </c>
      <c r="AU383" s="23" t="s">
        <v>82</v>
      </c>
      <c r="AY383" s="23" t="s">
        <v>162</v>
      </c>
      <c r="BE383" s="203">
        <f>IF(N383="základní",J383,0)</f>
        <v>0</v>
      </c>
      <c r="BF383" s="203">
        <f>IF(N383="snížená",J383,0)</f>
        <v>0</v>
      </c>
      <c r="BG383" s="203">
        <f>IF(N383="zákl. přenesená",J383,0)</f>
        <v>0</v>
      </c>
      <c r="BH383" s="203">
        <f>IF(N383="sníž. přenesená",J383,0)</f>
        <v>0</v>
      </c>
      <c r="BI383" s="203">
        <f>IF(N383="nulová",J383,0)</f>
        <v>0</v>
      </c>
      <c r="BJ383" s="23" t="s">
        <v>80</v>
      </c>
      <c r="BK383" s="203">
        <f>ROUND(I383*H383,2)</f>
        <v>0</v>
      </c>
      <c r="BL383" s="23" t="s">
        <v>169</v>
      </c>
      <c r="BM383" s="23" t="s">
        <v>1085</v>
      </c>
    </row>
    <row r="384" spans="2:65" s="1" customFormat="1" ht="121.5">
      <c r="B384" s="40"/>
      <c r="C384" s="62"/>
      <c r="D384" s="204" t="s">
        <v>171</v>
      </c>
      <c r="E384" s="62"/>
      <c r="F384" s="205" t="s">
        <v>485</v>
      </c>
      <c r="G384" s="62"/>
      <c r="H384" s="62"/>
      <c r="I384" s="162"/>
      <c r="J384" s="62"/>
      <c r="K384" s="62"/>
      <c r="L384" s="60"/>
      <c r="M384" s="206"/>
      <c r="N384" s="41"/>
      <c r="O384" s="41"/>
      <c r="P384" s="41"/>
      <c r="Q384" s="41"/>
      <c r="R384" s="41"/>
      <c r="S384" s="41"/>
      <c r="T384" s="77"/>
      <c r="AT384" s="23" t="s">
        <v>171</v>
      </c>
      <c r="AU384" s="23" t="s">
        <v>82</v>
      </c>
    </row>
    <row r="385" spans="2:65" s="1" customFormat="1" ht="27">
      <c r="B385" s="40"/>
      <c r="C385" s="62"/>
      <c r="D385" s="204" t="s">
        <v>486</v>
      </c>
      <c r="E385" s="62"/>
      <c r="F385" s="205" t="s">
        <v>487</v>
      </c>
      <c r="G385" s="62"/>
      <c r="H385" s="62"/>
      <c r="I385" s="162"/>
      <c r="J385" s="62"/>
      <c r="K385" s="62"/>
      <c r="L385" s="60"/>
      <c r="M385" s="206"/>
      <c r="N385" s="41"/>
      <c r="O385" s="41"/>
      <c r="P385" s="41"/>
      <c r="Q385" s="41"/>
      <c r="R385" s="41"/>
      <c r="S385" s="41"/>
      <c r="T385" s="77"/>
      <c r="AT385" s="23" t="s">
        <v>486</v>
      </c>
      <c r="AU385" s="23" t="s">
        <v>82</v>
      </c>
    </row>
    <row r="386" spans="2:65" s="11" customFormat="1">
      <c r="B386" s="207"/>
      <c r="C386" s="208"/>
      <c r="D386" s="204" t="s">
        <v>173</v>
      </c>
      <c r="E386" s="209" t="s">
        <v>21</v>
      </c>
      <c r="F386" s="210" t="s">
        <v>1009</v>
      </c>
      <c r="G386" s="208"/>
      <c r="H386" s="211" t="s">
        <v>21</v>
      </c>
      <c r="I386" s="212"/>
      <c r="J386" s="208"/>
      <c r="K386" s="208"/>
      <c r="L386" s="213"/>
      <c r="M386" s="214"/>
      <c r="N386" s="215"/>
      <c r="O386" s="215"/>
      <c r="P386" s="215"/>
      <c r="Q386" s="215"/>
      <c r="R386" s="215"/>
      <c r="S386" s="215"/>
      <c r="T386" s="216"/>
      <c r="AT386" s="217" t="s">
        <v>173</v>
      </c>
      <c r="AU386" s="217" t="s">
        <v>82</v>
      </c>
      <c r="AV386" s="11" t="s">
        <v>80</v>
      </c>
      <c r="AW386" s="11" t="s">
        <v>36</v>
      </c>
      <c r="AX386" s="11" t="s">
        <v>72</v>
      </c>
      <c r="AY386" s="217" t="s">
        <v>162</v>
      </c>
    </row>
    <row r="387" spans="2:65" s="11" customFormat="1">
      <c r="B387" s="207"/>
      <c r="C387" s="208"/>
      <c r="D387" s="204" t="s">
        <v>173</v>
      </c>
      <c r="E387" s="209" t="s">
        <v>21</v>
      </c>
      <c r="F387" s="210" t="s">
        <v>488</v>
      </c>
      <c r="G387" s="208"/>
      <c r="H387" s="211" t="s">
        <v>21</v>
      </c>
      <c r="I387" s="212"/>
      <c r="J387" s="208"/>
      <c r="K387" s="208"/>
      <c r="L387" s="213"/>
      <c r="M387" s="214"/>
      <c r="N387" s="215"/>
      <c r="O387" s="215"/>
      <c r="P387" s="215"/>
      <c r="Q387" s="215"/>
      <c r="R387" s="215"/>
      <c r="S387" s="215"/>
      <c r="T387" s="216"/>
      <c r="AT387" s="217" t="s">
        <v>173</v>
      </c>
      <c r="AU387" s="217" t="s">
        <v>82</v>
      </c>
      <c r="AV387" s="11" t="s">
        <v>80</v>
      </c>
      <c r="AW387" s="11" t="s">
        <v>36</v>
      </c>
      <c r="AX387" s="11" t="s">
        <v>72</v>
      </c>
      <c r="AY387" s="217" t="s">
        <v>162</v>
      </c>
    </row>
    <row r="388" spans="2:65" s="11" customFormat="1">
      <c r="B388" s="207"/>
      <c r="C388" s="208"/>
      <c r="D388" s="204" t="s">
        <v>173</v>
      </c>
      <c r="E388" s="209" t="s">
        <v>21</v>
      </c>
      <c r="F388" s="210" t="s">
        <v>489</v>
      </c>
      <c r="G388" s="208"/>
      <c r="H388" s="211" t="s">
        <v>21</v>
      </c>
      <c r="I388" s="212"/>
      <c r="J388" s="208"/>
      <c r="K388" s="208"/>
      <c r="L388" s="213"/>
      <c r="M388" s="214"/>
      <c r="N388" s="215"/>
      <c r="O388" s="215"/>
      <c r="P388" s="215"/>
      <c r="Q388" s="215"/>
      <c r="R388" s="215"/>
      <c r="S388" s="215"/>
      <c r="T388" s="216"/>
      <c r="AT388" s="217" t="s">
        <v>173</v>
      </c>
      <c r="AU388" s="217" t="s">
        <v>82</v>
      </c>
      <c r="AV388" s="11" t="s">
        <v>80</v>
      </c>
      <c r="AW388" s="11" t="s">
        <v>36</v>
      </c>
      <c r="AX388" s="11" t="s">
        <v>72</v>
      </c>
      <c r="AY388" s="217" t="s">
        <v>162</v>
      </c>
    </row>
    <row r="389" spans="2:65" s="12" customFormat="1">
      <c r="B389" s="218"/>
      <c r="C389" s="219"/>
      <c r="D389" s="204" t="s">
        <v>173</v>
      </c>
      <c r="E389" s="220" t="s">
        <v>21</v>
      </c>
      <c r="F389" s="221" t="s">
        <v>1086</v>
      </c>
      <c r="G389" s="219"/>
      <c r="H389" s="222">
        <v>16.350000000000001</v>
      </c>
      <c r="I389" s="223"/>
      <c r="J389" s="219"/>
      <c r="K389" s="219"/>
      <c r="L389" s="224"/>
      <c r="M389" s="225"/>
      <c r="N389" s="226"/>
      <c r="O389" s="226"/>
      <c r="P389" s="226"/>
      <c r="Q389" s="226"/>
      <c r="R389" s="226"/>
      <c r="S389" s="226"/>
      <c r="T389" s="227"/>
      <c r="AT389" s="228" t="s">
        <v>173</v>
      </c>
      <c r="AU389" s="228" t="s">
        <v>82</v>
      </c>
      <c r="AV389" s="12" t="s">
        <v>82</v>
      </c>
      <c r="AW389" s="12" t="s">
        <v>36</v>
      </c>
      <c r="AX389" s="12" t="s">
        <v>72</v>
      </c>
      <c r="AY389" s="228" t="s">
        <v>162</v>
      </c>
    </row>
    <row r="390" spans="2:65" s="13" customFormat="1">
      <c r="B390" s="229"/>
      <c r="C390" s="230"/>
      <c r="D390" s="204" t="s">
        <v>173</v>
      </c>
      <c r="E390" s="252" t="s">
        <v>21</v>
      </c>
      <c r="F390" s="253" t="s">
        <v>177</v>
      </c>
      <c r="G390" s="230"/>
      <c r="H390" s="254">
        <v>16.350000000000001</v>
      </c>
      <c r="I390" s="235"/>
      <c r="J390" s="230"/>
      <c r="K390" s="230"/>
      <c r="L390" s="236"/>
      <c r="M390" s="237"/>
      <c r="N390" s="238"/>
      <c r="O390" s="238"/>
      <c r="P390" s="238"/>
      <c r="Q390" s="238"/>
      <c r="R390" s="238"/>
      <c r="S390" s="238"/>
      <c r="T390" s="239"/>
      <c r="AT390" s="240" t="s">
        <v>173</v>
      </c>
      <c r="AU390" s="240" t="s">
        <v>82</v>
      </c>
      <c r="AV390" s="13" t="s">
        <v>169</v>
      </c>
      <c r="AW390" s="13" t="s">
        <v>36</v>
      </c>
      <c r="AX390" s="13" t="s">
        <v>80</v>
      </c>
      <c r="AY390" s="240" t="s">
        <v>162</v>
      </c>
    </row>
    <row r="391" spans="2:65" s="10" customFormat="1" ht="29.85" customHeight="1">
      <c r="B391" s="175"/>
      <c r="C391" s="176"/>
      <c r="D391" s="189" t="s">
        <v>71</v>
      </c>
      <c r="E391" s="190" t="s">
        <v>169</v>
      </c>
      <c r="F391" s="190" t="s">
        <v>491</v>
      </c>
      <c r="G391" s="176"/>
      <c r="H391" s="176"/>
      <c r="I391" s="179"/>
      <c r="J391" s="191">
        <f>BK391</f>
        <v>0</v>
      </c>
      <c r="K391" s="176"/>
      <c r="L391" s="181"/>
      <c r="M391" s="182"/>
      <c r="N391" s="183"/>
      <c r="O391" s="183"/>
      <c r="P391" s="184">
        <f>SUM(P392:P437)</f>
        <v>0</v>
      </c>
      <c r="Q391" s="183"/>
      <c r="R391" s="184">
        <f>SUM(R392:R437)</f>
        <v>417.36276240000001</v>
      </c>
      <c r="S391" s="183"/>
      <c r="T391" s="185">
        <f>SUM(T392:T437)</f>
        <v>0</v>
      </c>
      <c r="AR391" s="186" t="s">
        <v>80</v>
      </c>
      <c r="AT391" s="187" t="s">
        <v>71</v>
      </c>
      <c r="AU391" s="187" t="s">
        <v>80</v>
      </c>
      <c r="AY391" s="186" t="s">
        <v>162</v>
      </c>
      <c r="BK391" s="188">
        <f>SUM(BK392:BK437)</f>
        <v>0</v>
      </c>
    </row>
    <row r="392" spans="2:65" s="1" customFormat="1" ht="28.9" customHeight="1">
      <c r="B392" s="40"/>
      <c r="C392" s="192" t="s">
        <v>492</v>
      </c>
      <c r="D392" s="192" t="s">
        <v>164</v>
      </c>
      <c r="E392" s="193" t="s">
        <v>493</v>
      </c>
      <c r="F392" s="194" t="s">
        <v>494</v>
      </c>
      <c r="G392" s="195" t="s">
        <v>260</v>
      </c>
      <c r="H392" s="196">
        <v>36</v>
      </c>
      <c r="I392" s="197"/>
      <c r="J392" s="198">
        <f>ROUND(I392*H392,2)</f>
        <v>0</v>
      </c>
      <c r="K392" s="194" t="s">
        <v>168</v>
      </c>
      <c r="L392" s="60"/>
      <c r="M392" s="199" t="s">
        <v>21</v>
      </c>
      <c r="N392" s="200" t="s">
        <v>43</v>
      </c>
      <c r="O392" s="41"/>
      <c r="P392" s="201">
        <f>O392*H392</f>
        <v>0</v>
      </c>
      <c r="Q392" s="201">
        <v>0</v>
      </c>
      <c r="R392" s="201">
        <f>Q392*H392</f>
        <v>0</v>
      </c>
      <c r="S392" s="201">
        <v>0</v>
      </c>
      <c r="T392" s="202">
        <f>S392*H392</f>
        <v>0</v>
      </c>
      <c r="AR392" s="23" t="s">
        <v>169</v>
      </c>
      <c r="AT392" s="23" t="s">
        <v>164</v>
      </c>
      <c r="AU392" s="23" t="s">
        <v>82</v>
      </c>
      <c r="AY392" s="23" t="s">
        <v>162</v>
      </c>
      <c r="BE392" s="203">
        <f>IF(N392="základní",J392,0)</f>
        <v>0</v>
      </c>
      <c r="BF392" s="203">
        <f>IF(N392="snížená",J392,0)</f>
        <v>0</v>
      </c>
      <c r="BG392" s="203">
        <f>IF(N392="zákl. přenesená",J392,0)</f>
        <v>0</v>
      </c>
      <c r="BH392" s="203">
        <f>IF(N392="sníž. přenesená",J392,0)</f>
        <v>0</v>
      </c>
      <c r="BI392" s="203">
        <f>IF(N392="nulová",J392,0)</f>
        <v>0</v>
      </c>
      <c r="BJ392" s="23" t="s">
        <v>80</v>
      </c>
      <c r="BK392" s="203">
        <f>ROUND(I392*H392,2)</f>
        <v>0</v>
      </c>
      <c r="BL392" s="23" t="s">
        <v>169</v>
      </c>
      <c r="BM392" s="23" t="s">
        <v>1087</v>
      </c>
    </row>
    <row r="393" spans="2:65" s="1" customFormat="1" ht="121.5">
      <c r="B393" s="40"/>
      <c r="C393" s="62"/>
      <c r="D393" s="204" t="s">
        <v>171</v>
      </c>
      <c r="E393" s="62"/>
      <c r="F393" s="205" t="s">
        <v>496</v>
      </c>
      <c r="G393" s="62"/>
      <c r="H393" s="62"/>
      <c r="I393" s="162"/>
      <c r="J393" s="62"/>
      <c r="K393" s="62"/>
      <c r="L393" s="60"/>
      <c r="M393" s="206"/>
      <c r="N393" s="41"/>
      <c r="O393" s="41"/>
      <c r="P393" s="41"/>
      <c r="Q393" s="41"/>
      <c r="R393" s="41"/>
      <c r="S393" s="41"/>
      <c r="T393" s="77"/>
      <c r="AT393" s="23" t="s">
        <v>171</v>
      </c>
      <c r="AU393" s="23" t="s">
        <v>82</v>
      </c>
    </row>
    <row r="394" spans="2:65" s="11" customFormat="1">
      <c r="B394" s="207"/>
      <c r="C394" s="208"/>
      <c r="D394" s="204" t="s">
        <v>173</v>
      </c>
      <c r="E394" s="209" t="s">
        <v>21</v>
      </c>
      <c r="F394" s="210" t="s">
        <v>1009</v>
      </c>
      <c r="G394" s="208"/>
      <c r="H394" s="211" t="s">
        <v>21</v>
      </c>
      <c r="I394" s="212"/>
      <c r="J394" s="208"/>
      <c r="K394" s="208"/>
      <c r="L394" s="213"/>
      <c r="M394" s="214"/>
      <c r="N394" s="215"/>
      <c r="O394" s="215"/>
      <c r="P394" s="215"/>
      <c r="Q394" s="215"/>
      <c r="R394" s="215"/>
      <c r="S394" s="215"/>
      <c r="T394" s="216"/>
      <c r="AT394" s="217" t="s">
        <v>173</v>
      </c>
      <c r="AU394" s="217" t="s">
        <v>82</v>
      </c>
      <c r="AV394" s="11" t="s">
        <v>80</v>
      </c>
      <c r="AW394" s="11" t="s">
        <v>36</v>
      </c>
      <c r="AX394" s="11" t="s">
        <v>72</v>
      </c>
      <c r="AY394" s="217" t="s">
        <v>162</v>
      </c>
    </row>
    <row r="395" spans="2:65" s="11" customFormat="1">
      <c r="B395" s="207"/>
      <c r="C395" s="208"/>
      <c r="D395" s="204" t="s">
        <v>173</v>
      </c>
      <c r="E395" s="209" t="s">
        <v>21</v>
      </c>
      <c r="F395" s="210" t="s">
        <v>497</v>
      </c>
      <c r="G395" s="208"/>
      <c r="H395" s="211" t="s">
        <v>21</v>
      </c>
      <c r="I395" s="212"/>
      <c r="J395" s="208"/>
      <c r="K395" s="208"/>
      <c r="L395" s="213"/>
      <c r="M395" s="214"/>
      <c r="N395" s="215"/>
      <c r="O395" s="215"/>
      <c r="P395" s="215"/>
      <c r="Q395" s="215"/>
      <c r="R395" s="215"/>
      <c r="S395" s="215"/>
      <c r="T395" s="216"/>
      <c r="AT395" s="217" t="s">
        <v>173</v>
      </c>
      <c r="AU395" s="217" t="s">
        <v>82</v>
      </c>
      <c r="AV395" s="11" t="s">
        <v>80</v>
      </c>
      <c r="AW395" s="11" t="s">
        <v>36</v>
      </c>
      <c r="AX395" s="11" t="s">
        <v>72</v>
      </c>
      <c r="AY395" s="217" t="s">
        <v>162</v>
      </c>
    </row>
    <row r="396" spans="2:65" s="12" customFormat="1">
      <c r="B396" s="218"/>
      <c r="C396" s="219"/>
      <c r="D396" s="204" t="s">
        <v>173</v>
      </c>
      <c r="E396" s="220" t="s">
        <v>21</v>
      </c>
      <c r="F396" s="221" t="s">
        <v>222</v>
      </c>
      <c r="G396" s="219"/>
      <c r="H396" s="222">
        <v>36</v>
      </c>
      <c r="I396" s="223"/>
      <c r="J396" s="219"/>
      <c r="K396" s="219"/>
      <c r="L396" s="224"/>
      <c r="M396" s="225"/>
      <c r="N396" s="226"/>
      <c r="O396" s="226"/>
      <c r="P396" s="226"/>
      <c r="Q396" s="226"/>
      <c r="R396" s="226"/>
      <c r="S396" s="226"/>
      <c r="T396" s="227"/>
      <c r="AT396" s="228" t="s">
        <v>173</v>
      </c>
      <c r="AU396" s="228" t="s">
        <v>82</v>
      </c>
      <c r="AV396" s="12" t="s">
        <v>82</v>
      </c>
      <c r="AW396" s="12" t="s">
        <v>36</v>
      </c>
      <c r="AX396" s="12" t="s">
        <v>72</v>
      </c>
      <c r="AY396" s="228" t="s">
        <v>162</v>
      </c>
    </row>
    <row r="397" spans="2:65" s="13" customFormat="1">
      <c r="B397" s="229"/>
      <c r="C397" s="230"/>
      <c r="D397" s="231" t="s">
        <v>173</v>
      </c>
      <c r="E397" s="232" t="s">
        <v>21</v>
      </c>
      <c r="F397" s="233" t="s">
        <v>177</v>
      </c>
      <c r="G397" s="230"/>
      <c r="H397" s="234">
        <v>36</v>
      </c>
      <c r="I397" s="235"/>
      <c r="J397" s="230"/>
      <c r="K397" s="230"/>
      <c r="L397" s="236"/>
      <c r="M397" s="237"/>
      <c r="N397" s="238"/>
      <c r="O397" s="238"/>
      <c r="P397" s="238"/>
      <c r="Q397" s="238"/>
      <c r="R397" s="238"/>
      <c r="S397" s="238"/>
      <c r="T397" s="239"/>
      <c r="AT397" s="240" t="s">
        <v>173</v>
      </c>
      <c r="AU397" s="240" t="s">
        <v>82</v>
      </c>
      <c r="AV397" s="13" t="s">
        <v>169</v>
      </c>
      <c r="AW397" s="13" t="s">
        <v>36</v>
      </c>
      <c r="AX397" s="13" t="s">
        <v>80</v>
      </c>
      <c r="AY397" s="240" t="s">
        <v>162</v>
      </c>
    </row>
    <row r="398" spans="2:65" s="1" customFormat="1" ht="28.9" customHeight="1">
      <c r="B398" s="40"/>
      <c r="C398" s="192" t="s">
        <v>498</v>
      </c>
      <c r="D398" s="192" t="s">
        <v>164</v>
      </c>
      <c r="E398" s="193" t="s">
        <v>499</v>
      </c>
      <c r="F398" s="194" t="s">
        <v>500</v>
      </c>
      <c r="G398" s="195" t="s">
        <v>167</v>
      </c>
      <c r="H398" s="196">
        <v>0.9</v>
      </c>
      <c r="I398" s="197"/>
      <c r="J398" s="198">
        <f>ROUND(I398*H398,2)</f>
        <v>0</v>
      </c>
      <c r="K398" s="194" t="s">
        <v>168</v>
      </c>
      <c r="L398" s="60"/>
      <c r="M398" s="199" t="s">
        <v>21</v>
      </c>
      <c r="N398" s="200" t="s">
        <v>43</v>
      </c>
      <c r="O398" s="41"/>
      <c r="P398" s="201">
        <f>O398*H398</f>
        <v>0</v>
      </c>
      <c r="Q398" s="201">
        <v>2.13408</v>
      </c>
      <c r="R398" s="201">
        <f>Q398*H398</f>
        <v>1.9206719999999999</v>
      </c>
      <c r="S398" s="201">
        <v>0</v>
      </c>
      <c r="T398" s="202">
        <f>S398*H398</f>
        <v>0</v>
      </c>
      <c r="AR398" s="23" t="s">
        <v>169</v>
      </c>
      <c r="AT398" s="23" t="s">
        <v>164</v>
      </c>
      <c r="AU398" s="23" t="s">
        <v>82</v>
      </c>
      <c r="AY398" s="23" t="s">
        <v>162</v>
      </c>
      <c r="BE398" s="203">
        <f>IF(N398="základní",J398,0)</f>
        <v>0</v>
      </c>
      <c r="BF398" s="203">
        <f>IF(N398="snížená",J398,0)</f>
        <v>0</v>
      </c>
      <c r="BG398" s="203">
        <f>IF(N398="zákl. přenesená",J398,0)</f>
        <v>0</v>
      </c>
      <c r="BH398" s="203">
        <f>IF(N398="sníž. přenesená",J398,0)</f>
        <v>0</v>
      </c>
      <c r="BI398" s="203">
        <f>IF(N398="nulová",J398,0)</f>
        <v>0</v>
      </c>
      <c r="BJ398" s="23" t="s">
        <v>80</v>
      </c>
      <c r="BK398" s="203">
        <f>ROUND(I398*H398,2)</f>
        <v>0</v>
      </c>
      <c r="BL398" s="23" t="s">
        <v>169</v>
      </c>
      <c r="BM398" s="23" t="s">
        <v>1088</v>
      </c>
    </row>
    <row r="399" spans="2:65" s="1" customFormat="1" ht="94.5">
      <c r="B399" s="40"/>
      <c r="C399" s="62"/>
      <c r="D399" s="204" t="s">
        <v>171</v>
      </c>
      <c r="E399" s="62"/>
      <c r="F399" s="205" t="s">
        <v>502</v>
      </c>
      <c r="G399" s="62"/>
      <c r="H399" s="62"/>
      <c r="I399" s="162"/>
      <c r="J399" s="62"/>
      <c r="K399" s="62"/>
      <c r="L399" s="60"/>
      <c r="M399" s="206"/>
      <c r="N399" s="41"/>
      <c r="O399" s="41"/>
      <c r="P399" s="41"/>
      <c r="Q399" s="41"/>
      <c r="R399" s="41"/>
      <c r="S399" s="41"/>
      <c r="T399" s="77"/>
      <c r="AT399" s="23" t="s">
        <v>171</v>
      </c>
      <c r="AU399" s="23" t="s">
        <v>82</v>
      </c>
    </row>
    <row r="400" spans="2:65" s="11" customFormat="1">
      <c r="B400" s="207"/>
      <c r="C400" s="208"/>
      <c r="D400" s="204" t="s">
        <v>173</v>
      </c>
      <c r="E400" s="209" t="s">
        <v>21</v>
      </c>
      <c r="F400" s="210" t="s">
        <v>1009</v>
      </c>
      <c r="G400" s="208"/>
      <c r="H400" s="211" t="s">
        <v>21</v>
      </c>
      <c r="I400" s="212"/>
      <c r="J400" s="208"/>
      <c r="K400" s="208"/>
      <c r="L400" s="213"/>
      <c r="M400" s="214"/>
      <c r="N400" s="215"/>
      <c r="O400" s="215"/>
      <c r="P400" s="215"/>
      <c r="Q400" s="215"/>
      <c r="R400" s="215"/>
      <c r="S400" s="215"/>
      <c r="T400" s="216"/>
      <c r="AT400" s="217" t="s">
        <v>173</v>
      </c>
      <c r="AU400" s="217" t="s">
        <v>82</v>
      </c>
      <c r="AV400" s="11" t="s">
        <v>80</v>
      </c>
      <c r="AW400" s="11" t="s">
        <v>36</v>
      </c>
      <c r="AX400" s="11" t="s">
        <v>72</v>
      </c>
      <c r="AY400" s="217" t="s">
        <v>162</v>
      </c>
    </row>
    <row r="401" spans="2:65" s="11" customFormat="1">
      <c r="B401" s="207"/>
      <c r="C401" s="208"/>
      <c r="D401" s="204" t="s">
        <v>173</v>
      </c>
      <c r="E401" s="209" t="s">
        <v>21</v>
      </c>
      <c r="F401" s="210" t="s">
        <v>503</v>
      </c>
      <c r="G401" s="208"/>
      <c r="H401" s="211" t="s">
        <v>21</v>
      </c>
      <c r="I401" s="212"/>
      <c r="J401" s="208"/>
      <c r="K401" s="208"/>
      <c r="L401" s="213"/>
      <c r="M401" s="214"/>
      <c r="N401" s="215"/>
      <c r="O401" s="215"/>
      <c r="P401" s="215"/>
      <c r="Q401" s="215"/>
      <c r="R401" s="215"/>
      <c r="S401" s="215"/>
      <c r="T401" s="216"/>
      <c r="AT401" s="217" t="s">
        <v>173</v>
      </c>
      <c r="AU401" s="217" t="s">
        <v>82</v>
      </c>
      <c r="AV401" s="11" t="s">
        <v>80</v>
      </c>
      <c r="AW401" s="11" t="s">
        <v>36</v>
      </c>
      <c r="AX401" s="11" t="s">
        <v>72</v>
      </c>
      <c r="AY401" s="217" t="s">
        <v>162</v>
      </c>
    </row>
    <row r="402" spans="2:65" s="12" customFormat="1">
      <c r="B402" s="218"/>
      <c r="C402" s="219"/>
      <c r="D402" s="204" t="s">
        <v>173</v>
      </c>
      <c r="E402" s="220" t="s">
        <v>21</v>
      </c>
      <c r="F402" s="221" t="s">
        <v>504</v>
      </c>
      <c r="G402" s="219"/>
      <c r="H402" s="222">
        <v>0.9</v>
      </c>
      <c r="I402" s="223"/>
      <c r="J402" s="219"/>
      <c r="K402" s="219"/>
      <c r="L402" s="224"/>
      <c r="M402" s="225"/>
      <c r="N402" s="226"/>
      <c r="O402" s="226"/>
      <c r="P402" s="226"/>
      <c r="Q402" s="226"/>
      <c r="R402" s="226"/>
      <c r="S402" s="226"/>
      <c r="T402" s="227"/>
      <c r="AT402" s="228" t="s">
        <v>173</v>
      </c>
      <c r="AU402" s="228" t="s">
        <v>82</v>
      </c>
      <c r="AV402" s="12" t="s">
        <v>82</v>
      </c>
      <c r="AW402" s="12" t="s">
        <v>36</v>
      </c>
      <c r="AX402" s="12" t="s">
        <v>72</v>
      </c>
      <c r="AY402" s="228" t="s">
        <v>162</v>
      </c>
    </row>
    <row r="403" spans="2:65" s="13" customFormat="1">
      <c r="B403" s="229"/>
      <c r="C403" s="230"/>
      <c r="D403" s="231" t="s">
        <v>173</v>
      </c>
      <c r="E403" s="232" t="s">
        <v>21</v>
      </c>
      <c r="F403" s="233" t="s">
        <v>177</v>
      </c>
      <c r="G403" s="230"/>
      <c r="H403" s="234">
        <v>0.9</v>
      </c>
      <c r="I403" s="235"/>
      <c r="J403" s="230"/>
      <c r="K403" s="230"/>
      <c r="L403" s="236"/>
      <c r="M403" s="237"/>
      <c r="N403" s="238"/>
      <c r="O403" s="238"/>
      <c r="P403" s="238"/>
      <c r="Q403" s="238"/>
      <c r="R403" s="238"/>
      <c r="S403" s="238"/>
      <c r="T403" s="239"/>
      <c r="AT403" s="240" t="s">
        <v>173</v>
      </c>
      <c r="AU403" s="240" t="s">
        <v>82</v>
      </c>
      <c r="AV403" s="13" t="s">
        <v>169</v>
      </c>
      <c r="AW403" s="13" t="s">
        <v>36</v>
      </c>
      <c r="AX403" s="13" t="s">
        <v>80</v>
      </c>
      <c r="AY403" s="240" t="s">
        <v>162</v>
      </c>
    </row>
    <row r="404" spans="2:65" s="1" customFormat="1" ht="28.9" customHeight="1">
      <c r="B404" s="40"/>
      <c r="C404" s="192" t="s">
        <v>505</v>
      </c>
      <c r="D404" s="192" t="s">
        <v>164</v>
      </c>
      <c r="E404" s="193" t="s">
        <v>511</v>
      </c>
      <c r="F404" s="194" t="s">
        <v>512</v>
      </c>
      <c r="G404" s="195" t="s">
        <v>167</v>
      </c>
      <c r="H404" s="196">
        <v>137</v>
      </c>
      <c r="I404" s="197"/>
      <c r="J404" s="198">
        <f>ROUND(I404*H404,2)</f>
        <v>0</v>
      </c>
      <c r="K404" s="194" t="s">
        <v>21</v>
      </c>
      <c r="L404" s="60"/>
      <c r="M404" s="199" t="s">
        <v>21</v>
      </c>
      <c r="N404" s="200" t="s">
        <v>43</v>
      </c>
      <c r="O404" s="41"/>
      <c r="P404" s="201">
        <f>O404*H404</f>
        <v>0</v>
      </c>
      <c r="Q404" s="201">
        <v>2.4340799999999998</v>
      </c>
      <c r="R404" s="201">
        <f>Q404*H404</f>
        <v>333.46895999999998</v>
      </c>
      <c r="S404" s="201">
        <v>0</v>
      </c>
      <c r="T404" s="202">
        <f>S404*H404</f>
        <v>0</v>
      </c>
      <c r="AR404" s="23" t="s">
        <v>169</v>
      </c>
      <c r="AT404" s="23" t="s">
        <v>164</v>
      </c>
      <c r="AU404" s="23" t="s">
        <v>82</v>
      </c>
      <c r="AY404" s="23" t="s">
        <v>162</v>
      </c>
      <c r="BE404" s="203">
        <f>IF(N404="základní",J404,0)</f>
        <v>0</v>
      </c>
      <c r="BF404" s="203">
        <f>IF(N404="snížená",J404,0)</f>
        <v>0</v>
      </c>
      <c r="BG404" s="203">
        <f>IF(N404="zákl. přenesená",J404,0)</f>
        <v>0</v>
      </c>
      <c r="BH404" s="203">
        <f>IF(N404="sníž. přenesená",J404,0)</f>
        <v>0</v>
      </c>
      <c r="BI404" s="203">
        <f>IF(N404="nulová",J404,0)</f>
        <v>0</v>
      </c>
      <c r="BJ404" s="23" t="s">
        <v>80</v>
      </c>
      <c r="BK404" s="203">
        <f>ROUND(I404*H404,2)</f>
        <v>0</v>
      </c>
      <c r="BL404" s="23" t="s">
        <v>169</v>
      </c>
      <c r="BM404" s="23" t="s">
        <v>1089</v>
      </c>
    </row>
    <row r="405" spans="2:65" s="11" customFormat="1">
      <c r="B405" s="207"/>
      <c r="C405" s="208"/>
      <c r="D405" s="204" t="s">
        <v>173</v>
      </c>
      <c r="E405" s="209" t="s">
        <v>21</v>
      </c>
      <c r="F405" s="210" t="s">
        <v>1009</v>
      </c>
      <c r="G405" s="208"/>
      <c r="H405" s="211" t="s">
        <v>21</v>
      </c>
      <c r="I405" s="212"/>
      <c r="J405" s="208"/>
      <c r="K405" s="208"/>
      <c r="L405" s="213"/>
      <c r="M405" s="214"/>
      <c r="N405" s="215"/>
      <c r="O405" s="215"/>
      <c r="P405" s="215"/>
      <c r="Q405" s="215"/>
      <c r="R405" s="215"/>
      <c r="S405" s="215"/>
      <c r="T405" s="216"/>
      <c r="AT405" s="217" t="s">
        <v>173</v>
      </c>
      <c r="AU405" s="217" t="s">
        <v>82</v>
      </c>
      <c r="AV405" s="11" t="s">
        <v>80</v>
      </c>
      <c r="AW405" s="11" t="s">
        <v>36</v>
      </c>
      <c r="AX405" s="11" t="s">
        <v>72</v>
      </c>
      <c r="AY405" s="217" t="s">
        <v>162</v>
      </c>
    </row>
    <row r="406" spans="2:65" s="12" customFormat="1">
      <c r="B406" s="218"/>
      <c r="C406" s="219"/>
      <c r="D406" s="204" t="s">
        <v>173</v>
      </c>
      <c r="E406" s="220" t="s">
        <v>21</v>
      </c>
      <c r="F406" s="221" t="s">
        <v>1090</v>
      </c>
      <c r="G406" s="219"/>
      <c r="H406" s="222">
        <v>42</v>
      </c>
      <c r="I406" s="223"/>
      <c r="J406" s="219"/>
      <c r="K406" s="219"/>
      <c r="L406" s="224"/>
      <c r="M406" s="225"/>
      <c r="N406" s="226"/>
      <c r="O406" s="226"/>
      <c r="P406" s="226"/>
      <c r="Q406" s="226"/>
      <c r="R406" s="226"/>
      <c r="S406" s="226"/>
      <c r="T406" s="227"/>
      <c r="AT406" s="228" t="s">
        <v>173</v>
      </c>
      <c r="AU406" s="228" t="s">
        <v>82</v>
      </c>
      <c r="AV406" s="12" t="s">
        <v>82</v>
      </c>
      <c r="AW406" s="12" t="s">
        <v>36</v>
      </c>
      <c r="AX406" s="12" t="s">
        <v>72</v>
      </c>
      <c r="AY406" s="228" t="s">
        <v>162</v>
      </c>
    </row>
    <row r="407" spans="2:65" s="12" customFormat="1">
      <c r="B407" s="218"/>
      <c r="C407" s="219"/>
      <c r="D407" s="204" t="s">
        <v>173</v>
      </c>
      <c r="E407" s="220" t="s">
        <v>21</v>
      </c>
      <c r="F407" s="221" t="s">
        <v>975</v>
      </c>
      <c r="G407" s="219"/>
      <c r="H407" s="222">
        <v>0</v>
      </c>
      <c r="I407" s="223"/>
      <c r="J407" s="219"/>
      <c r="K407" s="219"/>
      <c r="L407" s="224"/>
      <c r="M407" s="225"/>
      <c r="N407" s="226"/>
      <c r="O407" s="226"/>
      <c r="P407" s="226"/>
      <c r="Q407" s="226"/>
      <c r="R407" s="226"/>
      <c r="S407" s="226"/>
      <c r="T407" s="227"/>
      <c r="AT407" s="228" t="s">
        <v>173</v>
      </c>
      <c r="AU407" s="228" t="s">
        <v>82</v>
      </c>
      <c r="AV407" s="12" t="s">
        <v>82</v>
      </c>
      <c r="AW407" s="12" t="s">
        <v>36</v>
      </c>
      <c r="AX407" s="12" t="s">
        <v>72</v>
      </c>
      <c r="AY407" s="228" t="s">
        <v>162</v>
      </c>
    </row>
    <row r="408" spans="2:65" s="12" customFormat="1">
      <c r="B408" s="218"/>
      <c r="C408" s="219"/>
      <c r="D408" s="204" t="s">
        <v>173</v>
      </c>
      <c r="E408" s="220" t="s">
        <v>21</v>
      </c>
      <c r="F408" s="221" t="s">
        <v>1091</v>
      </c>
      <c r="G408" s="219"/>
      <c r="H408" s="222">
        <v>95</v>
      </c>
      <c r="I408" s="223"/>
      <c r="J408" s="219"/>
      <c r="K408" s="219"/>
      <c r="L408" s="224"/>
      <c r="M408" s="225"/>
      <c r="N408" s="226"/>
      <c r="O408" s="226"/>
      <c r="P408" s="226"/>
      <c r="Q408" s="226"/>
      <c r="R408" s="226"/>
      <c r="S408" s="226"/>
      <c r="T408" s="227"/>
      <c r="AT408" s="228" t="s">
        <v>173</v>
      </c>
      <c r="AU408" s="228" t="s">
        <v>82</v>
      </c>
      <c r="AV408" s="12" t="s">
        <v>82</v>
      </c>
      <c r="AW408" s="12" t="s">
        <v>36</v>
      </c>
      <c r="AX408" s="12" t="s">
        <v>72</v>
      </c>
      <c r="AY408" s="228" t="s">
        <v>162</v>
      </c>
    </row>
    <row r="409" spans="2:65" s="13" customFormat="1">
      <c r="B409" s="229"/>
      <c r="C409" s="230"/>
      <c r="D409" s="231" t="s">
        <v>173</v>
      </c>
      <c r="E409" s="232" t="s">
        <v>21</v>
      </c>
      <c r="F409" s="233" t="s">
        <v>177</v>
      </c>
      <c r="G409" s="230"/>
      <c r="H409" s="234">
        <v>137</v>
      </c>
      <c r="I409" s="235"/>
      <c r="J409" s="230"/>
      <c r="K409" s="230"/>
      <c r="L409" s="236"/>
      <c r="M409" s="237"/>
      <c r="N409" s="238"/>
      <c r="O409" s="238"/>
      <c r="P409" s="238"/>
      <c r="Q409" s="238"/>
      <c r="R409" s="238"/>
      <c r="S409" s="238"/>
      <c r="T409" s="239"/>
      <c r="AT409" s="240" t="s">
        <v>173</v>
      </c>
      <c r="AU409" s="240" t="s">
        <v>82</v>
      </c>
      <c r="AV409" s="13" t="s">
        <v>169</v>
      </c>
      <c r="AW409" s="13" t="s">
        <v>36</v>
      </c>
      <c r="AX409" s="13" t="s">
        <v>80</v>
      </c>
      <c r="AY409" s="240" t="s">
        <v>162</v>
      </c>
    </row>
    <row r="410" spans="2:65" s="1" customFormat="1" ht="40.15" customHeight="1">
      <c r="B410" s="40"/>
      <c r="C410" s="192" t="s">
        <v>510</v>
      </c>
      <c r="D410" s="192" t="s">
        <v>164</v>
      </c>
      <c r="E410" s="193" t="s">
        <v>506</v>
      </c>
      <c r="F410" s="194" t="s">
        <v>507</v>
      </c>
      <c r="G410" s="195" t="s">
        <v>167</v>
      </c>
      <c r="H410" s="196">
        <v>17</v>
      </c>
      <c r="I410" s="197"/>
      <c r="J410" s="198">
        <f>ROUND(I410*H410,2)</f>
        <v>0</v>
      </c>
      <c r="K410" s="194" t="s">
        <v>21</v>
      </c>
      <c r="L410" s="60"/>
      <c r="M410" s="199" t="s">
        <v>21</v>
      </c>
      <c r="N410" s="200" t="s">
        <v>43</v>
      </c>
      <c r="O410" s="41"/>
      <c r="P410" s="201">
        <f>O410*H410</f>
        <v>0</v>
      </c>
      <c r="Q410" s="201">
        <v>2.4340799999999998</v>
      </c>
      <c r="R410" s="201">
        <f>Q410*H410</f>
        <v>41.379359999999998</v>
      </c>
      <c r="S410" s="201">
        <v>0</v>
      </c>
      <c r="T410" s="202">
        <f>S410*H410</f>
        <v>0</v>
      </c>
      <c r="AR410" s="23" t="s">
        <v>169</v>
      </c>
      <c r="AT410" s="23" t="s">
        <v>164</v>
      </c>
      <c r="AU410" s="23" t="s">
        <v>82</v>
      </c>
      <c r="AY410" s="23" t="s">
        <v>162</v>
      </c>
      <c r="BE410" s="203">
        <f>IF(N410="základní",J410,0)</f>
        <v>0</v>
      </c>
      <c r="BF410" s="203">
        <f>IF(N410="snížená",J410,0)</f>
        <v>0</v>
      </c>
      <c r="BG410" s="203">
        <f>IF(N410="zákl. přenesená",J410,0)</f>
        <v>0</v>
      </c>
      <c r="BH410" s="203">
        <f>IF(N410="sníž. přenesená",J410,0)</f>
        <v>0</v>
      </c>
      <c r="BI410" s="203">
        <f>IF(N410="nulová",J410,0)</f>
        <v>0</v>
      </c>
      <c r="BJ410" s="23" t="s">
        <v>80</v>
      </c>
      <c r="BK410" s="203">
        <f>ROUND(I410*H410,2)</f>
        <v>0</v>
      </c>
      <c r="BL410" s="23" t="s">
        <v>169</v>
      </c>
      <c r="BM410" s="23" t="s">
        <v>1092</v>
      </c>
    </row>
    <row r="411" spans="2:65" s="1" customFormat="1" ht="94.5">
      <c r="B411" s="40"/>
      <c r="C411" s="62"/>
      <c r="D411" s="204" t="s">
        <v>171</v>
      </c>
      <c r="E411" s="62"/>
      <c r="F411" s="205" t="s">
        <v>502</v>
      </c>
      <c r="G411" s="62"/>
      <c r="H411" s="62"/>
      <c r="I411" s="162"/>
      <c r="J411" s="62"/>
      <c r="K411" s="62"/>
      <c r="L411" s="60"/>
      <c r="M411" s="206"/>
      <c r="N411" s="41"/>
      <c r="O411" s="41"/>
      <c r="P411" s="41"/>
      <c r="Q411" s="41"/>
      <c r="R411" s="41"/>
      <c r="S411" s="41"/>
      <c r="T411" s="77"/>
      <c r="AT411" s="23" t="s">
        <v>171</v>
      </c>
      <c r="AU411" s="23" t="s">
        <v>82</v>
      </c>
    </row>
    <row r="412" spans="2:65" s="11" customFormat="1">
      <c r="B412" s="207"/>
      <c r="C412" s="208"/>
      <c r="D412" s="204" t="s">
        <v>173</v>
      </c>
      <c r="E412" s="209" t="s">
        <v>21</v>
      </c>
      <c r="F412" s="210" t="s">
        <v>1009</v>
      </c>
      <c r="G412" s="208"/>
      <c r="H412" s="211" t="s">
        <v>21</v>
      </c>
      <c r="I412" s="212"/>
      <c r="J412" s="208"/>
      <c r="K412" s="208"/>
      <c r="L412" s="213"/>
      <c r="M412" s="214"/>
      <c r="N412" s="215"/>
      <c r="O412" s="215"/>
      <c r="P412" s="215"/>
      <c r="Q412" s="215"/>
      <c r="R412" s="215"/>
      <c r="S412" s="215"/>
      <c r="T412" s="216"/>
      <c r="AT412" s="217" t="s">
        <v>173</v>
      </c>
      <c r="AU412" s="217" t="s">
        <v>82</v>
      </c>
      <c r="AV412" s="11" t="s">
        <v>80</v>
      </c>
      <c r="AW412" s="11" t="s">
        <v>36</v>
      </c>
      <c r="AX412" s="11" t="s">
        <v>72</v>
      </c>
      <c r="AY412" s="217" t="s">
        <v>162</v>
      </c>
    </row>
    <row r="413" spans="2:65" s="11" customFormat="1">
      <c r="B413" s="207"/>
      <c r="C413" s="208"/>
      <c r="D413" s="204" t="s">
        <v>173</v>
      </c>
      <c r="E413" s="209" t="s">
        <v>21</v>
      </c>
      <c r="F413" s="210" t="s">
        <v>509</v>
      </c>
      <c r="G413" s="208"/>
      <c r="H413" s="211" t="s">
        <v>21</v>
      </c>
      <c r="I413" s="212"/>
      <c r="J413" s="208"/>
      <c r="K413" s="208"/>
      <c r="L413" s="213"/>
      <c r="M413" s="214"/>
      <c r="N413" s="215"/>
      <c r="O413" s="215"/>
      <c r="P413" s="215"/>
      <c r="Q413" s="215"/>
      <c r="R413" s="215"/>
      <c r="S413" s="215"/>
      <c r="T413" s="216"/>
      <c r="AT413" s="217" t="s">
        <v>173</v>
      </c>
      <c r="AU413" s="217" t="s">
        <v>82</v>
      </c>
      <c r="AV413" s="11" t="s">
        <v>80</v>
      </c>
      <c r="AW413" s="11" t="s">
        <v>36</v>
      </c>
      <c r="AX413" s="11" t="s">
        <v>72</v>
      </c>
      <c r="AY413" s="217" t="s">
        <v>162</v>
      </c>
    </row>
    <row r="414" spans="2:65" s="12" customFormat="1">
      <c r="B414" s="218"/>
      <c r="C414" s="219"/>
      <c r="D414" s="204" t="s">
        <v>173</v>
      </c>
      <c r="E414" s="220" t="s">
        <v>21</v>
      </c>
      <c r="F414" s="221" t="s">
        <v>275</v>
      </c>
      <c r="G414" s="219"/>
      <c r="H414" s="222">
        <v>17</v>
      </c>
      <c r="I414" s="223"/>
      <c r="J414" s="219"/>
      <c r="K414" s="219"/>
      <c r="L414" s="224"/>
      <c r="M414" s="225"/>
      <c r="N414" s="226"/>
      <c r="O414" s="226"/>
      <c r="P414" s="226"/>
      <c r="Q414" s="226"/>
      <c r="R414" s="226"/>
      <c r="S414" s="226"/>
      <c r="T414" s="227"/>
      <c r="AT414" s="228" t="s">
        <v>173</v>
      </c>
      <c r="AU414" s="228" t="s">
        <v>82</v>
      </c>
      <c r="AV414" s="12" t="s">
        <v>82</v>
      </c>
      <c r="AW414" s="12" t="s">
        <v>36</v>
      </c>
      <c r="AX414" s="12" t="s">
        <v>72</v>
      </c>
      <c r="AY414" s="228" t="s">
        <v>162</v>
      </c>
    </row>
    <row r="415" spans="2:65" s="13" customFormat="1">
      <c r="B415" s="229"/>
      <c r="C415" s="230"/>
      <c r="D415" s="231" t="s">
        <v>173</v>
      </c>
      <c r="E415" s="232" t="s">
        <v>21</v>
      </c>
      <c r="F415" s="233" t="s">
        <v>177</v>
      </c>
      <c r="G415" s="230"/>
      <c r="H415" s="234">
        <v>17</v>
      </c>
      <c r="I415" s="235"/>
      <c r="J415" s="230"/>
      <c r="K415" s="230"/>
      <c r="L415" s="236"/>
      <c r="M415" s="237"/>
      <c r="N415" s="238"/>
      <c r="O415" s="238"/>
      <c r="P415" s="238"/>
      <c r="Q415" s="238"/>
      <c r="R415" s="238"/>
      <c r="S415" s="238"/>
      <c r="T415" s="239"/>
      <c r="AT415" s="240" t="s">
        <v>173</v>
      </c>
      <c r="AU415" s="240" t="s">
        <v>82</v>
      </c>
      <c r="AV415" s="13" t="s">
        <v>169</v>
      </c>
      <c r="AW415" s="13" t="s">
        <v>36</v>
      </c>
      <c r="AX415" s="13" t="s">
        <v>80</v>
      </c>
      <c r="AY415" s="240" t="s">
        <v>162</v>
      </c>
    </row>
    <row r="416" spans="2:65" s="1" customFormat="1" ht="40.15" customHeight="1">
      <c r="B416" s="40"/>
      <c r="C416" s="192" t="s">
        <v>517</v>
      </c>
      <c r="D416" s="192" t="s">
        <v>164</v>
      </c>
      <c r="E416" s="193" t="s">
        <v>518</v>
      </c>
      <c r="F416" s="194" t="s">
        <v>519</v>
      </c>
      <c r="G416" s="195" t="s">
        <v>260</v>
      </c>
      <c r="H416" s="196">
        <v>42.5</v>
      </c>
      <c r="I416" s="197"/>
      <c r="J416" s="198">
        <f>ROUND(I416*H416,2)</f>
        <v>0</v>
      </c>
      <c r="K416" s="194" t="s">
        <v>168</v>
      </c>
      <c r="L416" s="60"/>
      <c r="M416" s="199" t="s">
        <v>21</v>
      </c>
      <c r="N416" s="200" t="s">
        <v>43</v>
      </c>
      <c r="O416" s="41"/>
      <c r="P416" s="201">
        <f>O416*H416</f>
        <v>0</v>
      </c>
      <c r="Q416" s="201">
        <v>0</v>
      </c>
      <c r="R416" s="201">
        <f>Q416*H416</f>
        <v>0</v>
      </c>
      <c r="S416" s="201">
        <v>0</v>
      </c>
      <c r="T416" s="202">
        <f>S416*H416</f>
        <v>0</v>
      </c>
      <c r="AR416" s="23" t="s">
        <v>169</v>
      </c>
      <c r="AT416" s="23" t="s">
        <v>164</v>
      </c>
      <c r="AU416" s="23" t="s">
        <v>82</v>
      </c>
      <c r="AY416" s="23" t="s">
        <v>162</v>
      </c>
      <c r="BE416" s="203">
        <f>IF(N416="základní",J416,0)</f>
        <v>0</v>
      </c>
      <c r="BF416" s="203">
        <f>IF(N416="snížená",J416,0)</f>
        <v>0</v>
      </c>
      <c r="BG416" s="203">
        <f>IF(N416="zákl. přenesená",J416,0)</f>
        <v>0</v>
      </c>
      <c r="BH416" s="203">
        <f>IF(N416="sníž. přenesená",J416,0)</f>
        <v>0</v>
      </c>
      <c r="BI416" s="203">
        <f>IF(N416="nulová",J416,0)</f>
        <v>0</v>
      </c>
      <c r="BJ416" s="23" t="s">
        <v>80</v>
      </c>
      <c r="BK416" s="203">
        <f>ROUND(I416*H416,2)</f>
        <v>0</v>
      </c>
      <c r="BL416" s="23" t="s">
        <v>169</v>
      </c>
      <c r="BM416" s="23" t="s">
        <v>1093</v>
      </c>
    </row>
    <row r="417" spans="2:65" s="1" customFormat="1" ht="94.5">
      <c r="B417" s="40"/>
      <c r="C417" s="62"/>
      <c r="D417" s="204" t="s">
        <v>171</v>
      </c>
      <c r="E417" s="62"/>
      <c r="F417" s="205" t="s">
        <v>502</v>
      </c>
      <c r="G417" s="62"/>
      <c r="H417" s="62"/>
      <c r="I417" s="162"/>
      <c r="J417" s="62"/>
      <c r="K417" s="62"/>
      <c r="L417" s="60"/>
      <c r="M417" s="206"/>
      <c r="N417" s="41"/>
      <c r="O417" s="41"/>
      <c r="P417" s="41"/>
      <c r="Q417" s="41"/>
      <c r="R417" s="41"/>
      <c r="S417" s="41"/>
      <c r="T417" s="77"/>
      <c r="AT417" s="23" t="s">
        <v>171</v>
      </c>
      <c r="AU417" s="23" t="s">
        <v>82</v>
      </c>
    </row>
    <row r="418" spans="2:65" s="11" customFormat="1">
      <c r="B418" s="207"/>
      <c r="C418" s="208"/>
      <c r="D418" s="204" t="s">
        <v>173</v>
      </c>
      <c r="E418" s="209" t="s">
        <v>21</v>
      </c>
      <c r="F418" s="210" t="s">
        <v>1009</v>
      </c>
      <c r="G418" s="208"/>
      <c r="H418" s="211" t="s">
        <v>21</v>
      </c>
      <c r="I418" s="212"/>
      <c r="J418" s="208"/>
      <c r="K418" s="208"/>
      <c r="L418" s="213"/>
      <c r="M418" s="214"/>
      <c r="N418" s="215"/>
      <c r="O418" s="215"/>
      <c r="P418" s="215"/>
      <c r="Q418" s="215"/>
      <c r="R418" s="215"/>
      <c r="S418" s="215"/>
      <c r="T418" s="216"/>
      <c r="AT418" s="217" t="s">
        <v>173</v>
      </c>
      <c r="AU418" s="217" t="s">
        <v>82</v>
      </c>
      <c r="AV418" s="11" t="s">
        <v>80</v>
      </c>
      <c r="AW418" s="11" t="s">
        <v>36</v>
      </c>
      <c r="AX418" s="11" t="s">
        <v>72</v>
      </c>
      <c r="AY418" s="217" t="s">
        <v>162</v>
      </c>
    </row>
    <row r="419" spans="2:65" s="11" customFormat="1">
      <c r="B419" s="207"/>
      <c r="C419" s="208"/>
      <c r="D419" s="204" t="s">
        <v>173</v>
      </c>
      <c r="E419" s="209" t="s">
        <v>21</v>
      </c>
      <c r="F419" s="210" t="s">
        <v>521</v>
      </c>
      <c r="G419" s="208"/>
      <c r="H419" s="211" t="s">
        <v>21</v>
      </c>
      <c r="I419" s="212"/>
      <c r="J419" s="208"/>
      <c r="K419" s="208"/>
      <c r="L419" s="213"/>
      <c r="M419" s="214"/>
      <c r="N419" s="215"/>
      <c r="O419" s="215"/>
      <c r="P419" s="215"/>
      <c r="Q419" s="215"/>
      <c r="R419" s="215"/>
      <c r="S419" s="215"/>
      <c r="T419" s="216"/>
      <c r="AT419" s="217" t="s">
        <v>173</v>
      </c>
      <c r="AU419" s="217" t="s">
        <v>82</v>
      </c>
      <c r="AV419" s="11" t="s">
        <v>80</v>
      </c>
      <c r="AW419" s="11" t="s">
        <v>36</v>
      </c>
      <c r="AX419" s="11" t="s">
        <v>72</v>
      </c>
      <c r="AY419" s="217" t="s">
        <v>162</v>
      </c>
    </row>
    <row r="420" spans="2:65" s="12" customFormat="1">
      <c r="B420" s="218"/>
      <c r="C420" s="219"/>
      <c r="D420" s="204" t="s">
        <v>173</v>
      </c>
      <c r="E420" s="220" t="s">
        <v>21</v>
      </c>
      <c r="F420" s="221" t="s">
        <v>978</v>
      </c>
      <c r="G420" s="219"/>
      <c r="H420" s="222">
        <v>42.5</v>
      </c>
      <c r="I420" s="223"/>
      <c r="J420" s="219"/>
      <c r="K420" s="219"/>
      <c r="L420" s="224"/>
      <c r="M420" s="225"/>
      <c r="N420" s="226"/>
      <c r="O420" s="226"/>
      <c r="P420" s="226"/>
      <c r="Q420" s="226"/>
      <c r="R420" s="226"/>
      <c r="S420" s="226"/>
      <c r="T420" s="227"/>
      <c r="AT420" s="228" t="s">
        <v>173</v>
      </c>
      <c r="AU420" s="228" t="s">
        <v>82</v>
      </c>
      <c r="AV420" s="12" t="s">
        <v>82</v>
      </c>
      <c r="AW420" s="12" t="s">
        <v>36</v>
      </c>
      <c r="AX420" s="12" t="s">
        <v>72</v>
      </c>
      <c r="AY420" s="228" t="s">
        <v>162</v>
      </c>
    </row>
    <row r="421" spans="2:65" s="13" customFormat="1">
      <c r="B421" s="229"/>
      <c r="C421" s="230"/>
      <c r="D421" s="231" t="s">
        <v>173</v>
      </c>
      <c r="E421" s="232" t="s">
        <v>21</v>
      </c>
      <c r="F421" s="233" t="s">
        <v>177</v>
      </c>
      <c r="G421" s="230"/>
      <c r="H421" s="234">
        <v>42.5</v>
      </c>
      <c r="I421" s="235"/>
      <c r="J421" s="230"/>
      <c r="K421" s="230"/>
      <c r="L421" s="236"/>
      <c r="M421" s="237"/>
      <c r="N421" s="238"/>
      <c r="O421" s="238"/>
      <c r="P421" s="238"/>
      <c r="Q421" s="238"/>
      <c r="R421" s="238"/>
      <c r="S421" s="238"/>
      <c r="T421" s="239"/>
      <c r="AT421" s="240" t="s">
        <v>173</v>
      </c>
      <c r="AU421" s="240" t="s">
        <v>82</v>
      </c>
      <c r="AV421" s="13" t="s">
        <v>169</v>
      </c>
      <c r="AW421" s="13" t="s">
        <v>36</v>
      </c>
      <c r="AX421" s="13" t="s">
        <v>80</v>
      </c>
      <c r="AY421" s="240" t="s">
        <v>162</v>
      </c>
    </row>
    <row r="422" spans="2:65" s="1" customFormat="1" ht="28.9" customHeight="1">
      <c r="B422" s="40"/>
      <c r="C422" s="192" t="s">
        <v>523</v>
      </c>
      <c r="D422" s="192" t="s">
        <v>164</v>
      </c>
      <c r="E422" s="193" t="s">
        <v>524</v>
      </c>
      <c r="F422" s="194" t="s">
        <v>525</v>
      </c>
      <c r="G422" s="195" t="s">
        <v>167</v>
      </c>
      <c r="H422" s="196">
        <v>4</v>
      </c>
      <c r="I422" s="197"/>
      <c r="J422" s="198">
        <f>ROUND(I422*H422,2)</f>
        <v>0</v>
      </c>
      <c r="K422" s="194" t="s">
        <v>168</v>
      </c>
      <c r="L422" s="60"/>
      <c r="M422" s="199" t="s">
        <v>21</v>
      </c>
      <c r="N422" s="200" t="s">
        <v>43</v>
      </c>
      <c r="O422" s="41"/>
      <c r="P422" s="201">
        <f>O422*H422</f>
        <v>0</v>
      </c>
      <c r="Q422" s="201">
        <v>1.8480000000000001</v>
      </c>
      <c r="R422" s="201">
        <f>Q422*H422</f>
        <v>7.3920000000000003</v>
      </c>
      <c r="S422" s="201">
        <v>0</v>
      </c>
      <c r="T422" s="202">
        <f>S422*H422</f>
        <v>0</v>
      </c>
      <c r="AR422" s="23" t="s">
        <v>169</v>
      </c>
      <c r="AT422" s="23" t="s">
        <v>164</v>
      </c>
      <c r="AU422" s="23" t="s">
        <v>82</v>
      </c>
      <c r="AY422" s="23" t="s">
        <v>162</v>
      </c>
      <c r="BE422" s="203">
        <f>IF(N422="základní",J422,0)</f>
        <v>0</v>
      </c>
      <c r="BF422" s="203">
        <f>IF(N422="snížená",J422,0)</f>
        <v>0</v>
      </c>
      <c r="BG422" s="203">
        <f>IF(N422="zákl. přenesená",J422,0)</f>
        <v>0</v>
      </c>
      <c r="BH422" s="203">
        <f>IF(N422="sníž. přenesená",J422,0)</f>
        <v>0</v>
      </c>
      <c r="BI422" s="203">
        <f>IF(N422="nulová",J422,0)</f>
        <v>0</v>
      </c>
      <c r="BJ422" s="23" t="s">
        <v>80</v>
      </c>
      <c r="BK422" s="203">
        <f>ROUND(I422*H422,2)</f>
        <v>0</v>
      </c>
      <c r="BL422" s="23" t="s">
        <v>169</v>
      </c>
      <c r="BM422" s="23" t="s">
        <v>1094</v>
      </c>
    </row>
    <row r="423" spans="2:65" s="1" customFormat="1" ht="94.5">
      <c r="B423" s="40"/>
      <c r="C423" s="62"/>
      <c r="D423" s="204" t="s">
        <v>171</v>
      </c>
      <c r="E423" s="62"/>
      <c r="F423" s="205" t="s">
        <v>527</v>
      </c>
      <c r="G423" s="62"/>
      <c r="H423" s="62"/>
      <c r="I423" s="162"/>
      <c r="J423" s="62"/>
      <c r="K423" s="62"/>
      <c r="L423" s="60"/>
      <c r="M423" s="206"/>
      <c r="N423" s="41"/>
      <c r="O423" s="41"/>
      <c r="P423" s="41"/>
      <c r="Q423" s="41"/>
      <c r="R423" s="41"/>
      <c r="S423" s="41"/>
      <c r="T423" s="77"/>
      <c r="AT423" s="23" t="s">
        <v>171</v>
      </c>
      <c r="AU423" s="23" t="s">
        <v>82</v>
      </c>
    </row>
    <row r="424" spans="2:65" s="11" customFormat="1">
      <c r="B424" s="207"/>
      <c r="C424" s="208"/>
      <c r="D424" s="204" t="s">
        <v>173</v>
      </c>
      <c r="E424" s="209" t="s">
        <v>21</v>
      </c>
      <c r="F424" s="210" t="s">
        <v>1009</v>
      </c>
      <c r="G424" s="208"/>
      <c r="H424" s="211" t="s">
        <v>21</v>
      </c>
      <c r="I424" s="212"/>
      <c r="J424" s="208"/>
      <c r="K424" s="208"/>
      <c r="L424" s="213"/>
      <c r="M424" s="214"/>
      <c r="N424" s="215"/>
      <c r="O424" s="215"/>
      <c r="P424" s="215"/>
      <c r="Q424" s="215"/>
      <c r="R424" s="215"/>
      <c r="S424" s="215"/>
      <c r="T424" s="216"/>
      <c r="AT424" s="217" t="s">
        <v>173</v>
      </c>
      <c r="AU424" s="217" t="s">
        <v>82</v>
      </c>
      <c r="AV424" s="11" t="s">
        <v>80</v>
      </c>
      <c r="AW424" s="11" t="s">
        <v>36</v>
      </c>
      <c r="AX424" s="11" t="s">
        <v>72</v>
      </c>
      <c r="AY424" s="217" t="s">
        <v>162</v>
      </c>
    </row>
    <row r="425" spans="2:65" s="11" customFormat="1">
      <c r="B425" s="207"/>
      <c r="C425" s="208"/>
      <c r="D425" s="204" t="s">
        <v>173</v>
      </c>
      <c r="E425" s="209" t="s">
        <v>21</v>
      </c>
      <c r="F425" s="210" t="s">
        <v>528</v>
      </c>
      <c r="G425" s="208"/>
      <c r="H425" s="211" t="s">
        <v>21</v>
      </c>
      <c r="I425" s="212"/>
      <c r="J425" s="208"/>
      <c r="K425" s="208"/>
      <c r="L425" s="213"/>
      <c r="M425" s="214"/>
      <c r="N425" s="215"/>
      <c r="O425" s="215"/>
      <c r="P425" s="215"/>
      <c r="Q425" s="215"/>
      <c r="R425" s="215"/>
      <c r="S425" s="215"/>
      <c r="T425" s="216"/>
      <c r="AT425" s="217" t="s">
        <v>173</v>
      </c>
      <c r="AU425" s="217" t="s">
        <v>82</v>
      </c>
      <c r="AV425" s="11" t="s">
        <v>80</v>
      </c>
      <c r="AW425" s="11" t="s">
        <v>36</v>
      </c>
      <c r="AX425" s="11" t="s">
        <v>72</v>
      </c>
      <c r="AY425" s="217" t="s">
        <v>162</v>
      </c>
    </row>
    <row r="426" spans="2:65" s="12" customFormat="1">
      <c r="B426" s="218"/>
      <c r="C426" s="219"/>
      <c r="D426" s="204" t="s">
        <v>173</v>
      </c>
      <c r="E426" s="220" t="s">
        <v>21</v>
      </c>
      <c r="F426" s="221" t="s">
        <v>169</v>
      </c>
      <c r="G426" s="219"/>
      <c r="H426" s="222">
        <v>4</v>
      </c>
      <c r="I426" s="223"/>
      <c r="J426" s="219"/>
      <c r="K426" s="219"/>
      <c r="L426" s="224"/>
      <c r="M426" s="225"/>
      <c r="N426" s="226"/>
      <c r="O426" s="226"/>
      <c r="P426" s="226"/>
      <c r="Q426" s="226"/>
      <c r="R426" s="226"/>
      <c r="S426" s="226"/>
      <c r="T426" s="227"/>
      <c r="AT426" s="228" t="s">
        <v>173</v>
      </c>
      <c r="AU426" s="228" t="s">
        <v>82</v>
      </c>
      <c r="AV426" s="12" t="s">
        <v>82</v>
      </c>
      <c r="AW426" s="12" t="s">
        <v>36</v>
      </c>
      <c r="AX426" s="12" t="s">
        <v>72</v>
      </c>
      <c r="AY426" s="228" t="s">
        <v>162</v>
      </c>
    </row>
    <row r="427" spans="2:65" s="13" customFormat="1">
      <c r="B427" s="229"/>
      <c r="C427" s="230"/>
      <c r="D427" s="231" t="s">
        <v>173</v>
      </c>
      <c r="E427" s="232" t="s">
        <v>21</v>
      </c>
      <c r="F427" s="233" t="s">
        <v>177</v>
      </c>
      <c r="G427" s="230"/>
      <c r="H427" s="234">
        <v>4</v>
      </c>
      <c r="I427" s="235"/>
      <c r="J427" s="230"/>
      <c r="K427" s="230"/>
      <c r="L427" s="236"/>
      <c r="M427" s="237"/>
      <c r="N427" s="238"/>
      <c r="O427" s="238"/>
      <c r="P427" s="238"/>
      <c r="Q427" s="238"/>
      <c r="R427" s="238"/>
      <c r="S427" s="238"/>
      <c r="T427" s="239"/>
      <c r="AT427" s="240" t="s">
        <v>173</v>
      </c>
      <c r="AU427" s="240" t="s">
        <v>82</v>
      </c>
      <c r="AV427" s="13" t="s">
        <v>169</v>
      </c>
      <c r="AW427" s="13" t="s">
        <v>36</v>
      </c>
      <c r="AX427" s="13" t="s">
        <v>80</v>
      </c>
      <c r="AY427" s="240" t="s">
        <v>162</v>
      </c>
    </row>
    <row r="428" spans="2:65" s="1" customFormat="1" ht="28.9" customHeight="1">
      <c r="B428" s="40"/>
      <c r="C428" s="192" t="s">
        <v>529</v>
      </c>
      <c r="D428" s="192" t="s">
        <v>164</v>
      </c>
      <c r="E428" s="193" t="s">
        <v>530</v>
      </c>
      <c r="F428" s="194" t="s">
        <v>531</v>
      </c>
      <c r="G428" s="195" t="s">
        <v>260</v>
      </c>
      <c r="H428" s="196">
        <v>54.54</v>
      </c>
      <c r="I428" s="197"/>
      <c r="J428" s="198">
        <f>ROUND(I428*H428,2)</f>
        <v>0</v>
      </c>
      <c r="K428" s="194" t="s">
        <v>168</v>
      </c>
      <c r="L428" s="60"/>
      <c r="M428" s="199" t="s">
        <v>21</v>
      </c>
      <c r="N428" s="200" t="s">
        <v>43</v>
      </c>
      <c r="O428" s="41"/>
      <c r="P428" s="201">
        <f>O428*H428</f>
        <v>0</v>
      </c>
      <c r="Q428" s="201">
        <v>0.60875999999999997</v>
      </c>
      <c r="R428" s="201">
        <f>Q428*H428</f>
        <v>33.201770400000001</v>
      </c>
      <c r="S428" s="201">
        <v>0</v>
      </c>
      <c r="T428" s="202">
        <f>S428*H428</f>
        <v>0</v>
      </c>
      <c r="AR428" s="23" t="s">
        <v>169</v>
      </c>
      <c r="AT428" s="23" t="s">
        <v>164</v>
      </c>
      <c r="AU428" s="23" t="s">
        <v>82</v>
      </c>
      <c r="AY428" s="23" t="s">
        <v>162</v>
      </c>
      <c r="BE428" s="203">
        <f>IF(N428="základní",J428,0)</f>
        <v>0</v>
      </c>
      <c r="BF428" s="203">
        <f>IF(N428="snížená",J428,0)</f>
        <v>0</v>
      </c>
      <c r="BG428" s="203">
        <f>IF(N428="zákl. přenesená",J428,0)</f>
        <v>0</v>
      </c>
      <c r="BH428" s="203">
        <f>IF(N428="sníž. přenesená",J428,0)</f>
        <v>0</v>
      </c>
      <c r="BI428" s="203">
        <f>IF(N428="nulová",J428,0)</f>
        <v>0</v>
      </c>
      <c r="BJ428" s="23" t="s">
        <v>80</v>
      </c>
      <c r="BK428" s="203">
        <f>ROUND(I428*H428,2)</f>
        <v>0</v>
      </c>
      <c r="BL428" s="23" t="s">
        <v>169</v>
      </c>
      <c r="BM428" s="23" t="s">
        <v>1095</v>
      </c>
    </row>
    <row r="429" spans="2:65" s="1" customFormat="1" ht="94.5">
      <c r="B429" s="40"/>
      <c r="C429" s="62"/>
      <c r="D429" s="204" t="s">
        <v>171</v>
      </c>
      <c r="E429" s="62"/>
      <c r="F429" s="205" t="s">
        <v>533</v>
      </c>
      <c r="G429" s="62"/>
      <c r="H429" s="62"/>
      <c r="I429" s="162"/>
      <c r="J429" s="62"/>
      <c r="K429" s="62"/>
      <c r="L429" s="60"/>
      <c r="M429" s="206"/>
      <c r="N429" s="41"/>
      <c r="O429" s="41"/>
      <c r="P429" s="41"/>
      <c r="Q429" s="41"/>
      <c r="R429" s="41"/>
      <c r="S429" s="41"/>
      <c r="T429" s="77"/>
      <c r="AT429" s="23" t="s">
        <v>171</v>
      </c>
      <c r="AU429" s="23" t="s">
        <v>82</v>
      </c>
    </row>
    <row r="430" spans="2:65" s="11" customFormat="1">
      <c r="B430" s="207"/>
      <c r="C430" s="208"/>
      <c r="D430" s="204" t="s">
        <v>173</v>
      </c>
      <c r="E430" s="209" t="s">
        <v>21</v>
      </c>
      <c r="F430" s="210" t="s">
        <v>1009</v>
      </c>
      <c r="G430" s="208"/>
      <c r="H430" s="211" t="s">
        <v>21</v>
      </c>
      <c r="I430" s="212"/>
      <c r="J430" s="208"/>
      <c r="K430" s="208"/>
      <c r="L430" s="213"/>
      <c r="M430" s="214"/>
      <c r="N430" s="215"/>
      <c r="O430" s="215"/>
      <c r="P430" s="215"/>
      <c r="Q430" s="215"/>
      <c r="R430" s="215"/>
      <c r="S430" s="215"/>
      <c r="T430" s="216"/>
      <c r="AT430" s="217" t="s">
        <v>173</v>
      </c>
      <c r="AU430" s="217" t="s">
        <v>82</v>
      </c>
      <c r="AV430" s="11" t="s">
        <v>80</v>
      </c>
      <c r="AW430" s="11" t="s">
        <v>36</v>
      </c>
      <c r="AX430" s="11" t="s">
        <v>72</v>
      </c>
      <c r="AY430" s="217" t="s">
        <v>162</v>
      </c>
    </row>
    <row r="431" spans="2:65" s="11" customFormat="1">
      <c r="B431" s="207"/>
      <c r="C431" s="208"/>
      <c r="D431" s="204" t="s">
        <v>173</v>
      </c>
      <c r="E431" s="209" t="s">
        <v>21</v>
      </c>
      <c r="F431" s="210" t="s">
        <v>534</v>
      </c>
      <c r="G431" s="208"/>
      <c r="H431" s="211" t="s">
        <v>21</v>
      </c>
      <c r="I431" s="212"/>
      <c r="J431" s="208"/>
      <c r="K431" s="208"/>
      <c r="L431" s="213"/>
      <c r="M431" s="214"/>
      <c r="N431" s="215"/>
      <c r="O431" s="215"/>
      <c r="P431" s="215"/>
      <c r="Q431" s="215"/>
      <c r="R431" s="215"/>
      <c r="S431" s="215"/>
      <c r="T431" s="216"/>
      <c r="AT431" s="217" t="s">
        <v>173</v>
      </c>
      <c r="AU431" s="217" t="s">
        <v>82</v>
      </c>
      <c r="AV431" s="11" t="s">
        <v>80</v>
      </c>
      <c r="AW431" s="11" t="s">
        <v>36</v>
      </c>
      <c r="AX431" s="11" t="s">
        <v>72</v>
      </c>
      <c r="AY431" s="217" t="s">
        <v>162</v>
      </c>
    </row>
    <row r="432" spans="2:65" s="12" customFormat="1">
      <c r="B432" s="218"/>
      <c r="C432" s="219"/>
      <c r="D432" s="204" t="s">
        <v>173</v>
      </c>
      <c r="E432" s="220" t="s">
        <v>21</v>
      </c>
      <c r="F432" s="221" t="s">
        <v>412</v>
      </c>
      <c r="G432" s="219"/>
      <c r="H432" s="222">
        <v>37</v>
      </c>
      <c r="I432" s="223"/>
      <c r="J432" s="219"/>
      <c r="K432" s="219"/>
      <c r="L432" s="224"/>
      <c r="M432" s="225"/>
      <c r="N432" s="226"/>
      <c r="O432" s="226"/>
      <c r="P432" s="226"/>
      <c r="Q432" s="226"/>
      <c r="R432" s="226"/>
      <c r="S432" s="226"/>
      <c r="T432" s="227"/>
      <c r="AT432" s="228" t="s">
        <v>173</v>
      </c>
      <c r="AU432" s="228" t="s">
        <v>82</v>
      </c>
      <c r="AV432" s="12" t="s">
        <v>82</v>
      </c>
      <c r="AW432" s="12" t="s">
        <v>36</v>
      </c>
      <c r="AX432" s="12" t="s">
        <v>72</v>
      </c>
      <c r="AY432" s="228" t="s">
        <v>162</v>
      </c>
    </row>
    <row r="433" spans="2:65" s="11" customFormat="1">
      <c r="B433" s="207"/>
      <c r="C433" s="208"/>
      <c r="D433" s="204" t="s">
        <v>173</v>
      </c>
      <c r="E433" s="209" t="s">
        <v>21</v>
      </c>
      <c r="F433" s="210" t="s">
        <v>536</v>
      </c>
      <c r="G433" s="208"/>
      <c r="H433" s="211" t="s">
        <v>21</v>
      </c>
      <c r="I433" s="212"/>
      <c r="J433" s="208"/>
      <c r="K433" s="208"/>
      <c r="L433" s="213"/>
      <c r="M433" s="214"/>
      <c r="N433" s="215"/>
      <c r="O433" s="215"/>
      <c r="P433" s="215"/>
      <c r="Q433" s="215"/>
      <c r="R433" s="215"/>
      <c r="S433" s="215"/>
      <c r="T433" s="216"/>
      <c r="AT433" s="217" t="s">
        <v>173</v>
      </c>
      <c r="AU433" s="217" t="s">
        <v>82</v>
      </c>
      <c r="AV433" s="11" t="s">
        <v>80</v>
      </c>
      <c r="AW433" s="11" t="s">
        <v>36</v>
      </c>
      <c r="AX433" s="11" t="s">
        <v>72</v>
      </c>
      <c r="AY433" s="217" t="s">
        <v>162</v>
      </c>
    </row>
    <row r="434" spans="2:65" s="12" customFormat="1">
      <c r="B434" s="218"/>
      <c r="C434" s="219"/>
      <c r="D434" s="204" t="s">
        <v>173</v>
      </c>
      <c r="E434" s="220" t="s">
        <v>21</v>
      </c>
      <c r="F434" s="221" t="s">
        <v>1096</v>
      </c>
      <c r="G434" s="219"/>
      <c r="H434" s="222">
        <v>-18.46</v>
      </c>
      <c r="I434" s="223"/>
      <c r="J434" s="219"/>
      <c r="K434" s="219"/>
      <c r="L434" s="224"/>
      <c r="M434" s="225"/>
      <c r="N434" s="226"/>
      <c r="O434" s="226"/>
      <c r="P434" s="226"/>
      <c r="Q434" s="226"/>
      <c r="R434" s="226"/>
      <c r="S434" s="226"/>
      <c r="T434" s="227"/>
      <c r="AT434" s="228" t="s">
        <v>173</v>
      </c>
      <c r="AU434" s="228" t="s">
        <v>82</v>
      </c>
      <c r="AV434" s="12" t="s">
        <v>82</v>
      </c>
      <c r="AW434" s="12" t="s">
        <v>36</v>
      </c>
      <c r="AX434" s="12" t="s">
        <v>72</v>
      </c>
      <c r="AY434" s="228" t="s">
        <v>162</v>
      </c>
    </row>
    <row r="435" spans="2:65" s="11" customFormat="1">
      <c r="B435" s="207"/>
      <c r="C435" s="208"/>
      <c r="D435" s="204" t="s">
        <v>173</v>
      </c>
      <c r="E435" s="209" t="s">
        <v>21</v>
      </c>
      <c r="F435" s="210" t="s">
        <v>538</v>
      </c>
      <c r="G435" s="208"/>
      <c r="H435" s="211" t="s">
        <v>21</v>
      </c>
      <c r="I435" s="212"/>
      <c r="J435" s="208"/>
      <c r="K435" s="208"/>
      <c r="L435" s="213"/>
      <c r="M435" s="214"/>
      <c r="N435" s="215"/>
      <c r="O435" s="215"/>
      <c r="P435" s="215"/>
      <c r="Q435" s="215"/>
      <c r="R435" s="215"/>
      <c r="S435" s="215"/>
      <c r="T435" s="216"/>
      <c r="AT435" s="217" t="s">
        <v>173</v>
      </c>
      <c r="AU435" s="217" t="s">
        <v>82</v>
      </c>
      <c r="AV435" s="11" t="s">
        <v>80</v>
      </c>
      <c r="AW435" s="11" t="s">
        <v>36</v>
      </c>
      <c r="AX435" s="11" t="s">
        <v>72</v>
      </c>
      <c r="AY435" s="217" t="s">
        <v>162</v>
      </c>
    </row>
    <row r="436" spans="2:65" s="12" customFormat="1">
      <c r="B436" s="218"/>
      <c r="C436" s="219"/>
      <c r="D436" s="204" t="s">
        <v>173</v>
      </c>
      <c r="E436" s="220" t="s">
        <v>21</v>
      </c>
      <c r="F436" s="221" t="s">
        <v>222</v>
      </c>
      <c r="G436" s="219"/>
      <c r="H436" s="222">
        <v>36</v>
      </c>
      <c r="I436" s="223"/>
      <c r="J436" s="219"/>
      <c r="K436" s="219"/>
      <c r="L436" s="224"/>
      <c r="M436" s="225"/>
      <c r="N436" s="226"/>
      <c r="O436" s="226"/>
      <c r="P436" s="226"/>
      <c r="Q436" s="226"/>
      <c r="R436" s="226"/>
      <c r="S436" s="226"/>
      <c r="T436" s="227"/>
      <c r="AT436" s="228" t="s">
        <v>173</v>
      </c>
      <c r="AU436" s="228" t="s">
        <v>82</v>
      </c>
      <c r="AV436" s="12" t="s">
        <v>82</v>
      </c>
      <c r="AW436" s="12" t="s">
        <v>36</v>
      </c>
      <c r="AX436" s="12" t="s">
        <v>72</v>
      </c>
      <c r="AY436" s="228" t="s">
        <v>162</v>
      </c>
    </row>
    <row r="437" spans="2:65" s="13" customFormat="1">
      <c r="B437" s="229"/>
      <c r="C437" s="230"/>
      <c r="D437" s="204" t="s">
        <v>173</v>
      </c>
      <c r="E437" s="252" t="s">
        <v>21</v>
      </c>
      <c r="F437" s="253" t="s">
        <v>177</v>
      </c>
      <c r="G437" s="230"/>
      <c r="H437" s="254">
        <v>54.54</v>
      </c>
      <c r="I437" s="235"/>
      <c r="J437" s="230"/>
      <c r="K437" s="230"/>
      <c r="L437" s="236"/>
      <c r="M437" s="237"/>
      <c r="N437" s="238"/>
      <c r="O437" s="238"/>
      <c r="P437" s="238"/>
      <c r="Q437" s="238"/>
      <c r="R437" s="238"/>
      <c r="S437" s="238"/>
      <c r="T437" s="239"/>
      <c r="AT437" s="240" t="s">
        <v>173</v>
      </c>
      <c r="AU437" s="240" t="s">
        <v>82</v>
      </c>
      <c r="AV437" s="13" t="s">
        <v>169</v>
      </c>
      <c r="AW437" s="13" t="s">
        <v>36</v>
      </c>
      <c r="AX437" s="13" t="s">
        <v>80</v>
      </c>
      <c r="AY437" s="240" t="s">
        <v>162</v>
      </c>
    </row>
    <row r="438" spans="2:65" s="10" customFormat="1" ht="29.85" customHeight="1">
      <c r="B438" s="175"/>
      <c r="C438" s="176"/>
      <c r="D438" s="189" t="s">
        <v>71</v>
      </c>
      <c r="E438" s="190" t="s">
        <v>204</v>
      </c>
      <c r="F438" s="190" t="s">
        <v>539</v>
      </c>
      <c r="G438" s="176"/>
      <c r="H438" s="176"/>
      <c r="I438" s="179"/>
      <c r="J438" s="191">
        <f>BK438</f>
        <v>0</v>
      </c>
      <c r="K438" s="176"/>
      <c r="L438" s="181"/>
      <c r="M438" s="182"/>
      <c r="N438" s="183"/>
      <c r="O438" s="183"/>
      <c r="P438" s="184">
        <f>SUM(P439:P444)</f>
        <v>0</v>
      </c>
      <c r="Q438" s="183"/>
      <c r="R438" s="184">
        <f>SUM(R439:R444)</f>
        <v>0.43889999999999996</v>
      </c>
      <c r="S438" s="183"/>
      <c r="T438" s="185">
        <f>SUM(T439:T444)</f>
        <v>0</v>
      </c>
      <c r="AR438" s="186" t="s">
        <v>80</v>
      </c>
      <c r="AT438" s="187" t="s">
        <v>71</v>
      </c>
      <c r="AU438" s="187" t="s">
        <v>80</v>
      </c>
      <c r="AY438" s="186" t="s">
        <v>162</v>
      </c>
      <c r="BK438" s="188">
        <f>SUM(BK439:BK444)</f>
        <v>0</v>
      </c>
    </row>
    <row r="439" spans="2:65" s="1" customFormat="1" ht="40.15" customHeight="1">
      <c r="B439" s="40"/>
      <c r="C439" s="192" t="s">
        <v>540</v>
      </c>
      <c r="D439" s="192" t="s">
        <v>164</v>
      </c>
      <c r="E439" s="193" t="s">
        <v>541</v>
      </c>
      <c r="F439" s="194" t="s">
        <v>542</v>
      </c>
      <c r="G439" s="195" t="s">
        <v>260</v>
      </c>
      <c r="H439" s="196">
        <v>11</v>
      </c>
      <c r="I439" s="197"/>
      <c r="J439" s="198">
        <f>ROUND(I439*H439,2)</f>
        <v>0</v>
      </c>
      <c r="K439" s="194" t="s">
        <v>168</v>
      </c>
      <c r="L439" s="60"/>
      <c r="M439" s="199" t="s">
        <v>21</v>
      </c>
      <c r="N439" s="200" t="s">
        <v>43</v>
      </c>
      <c r="O439" s="41"/>
      <c r="P439" s="201">
        <f>O439*H439</f>
        <v>0</v>
      </c>
      <c r="Q439" s="201">
        <v>3.9899999999999998E-2</v>
      </c>
      <c r="R439" s="201">
        <f>Q439*H439</f>
        <v>0.43889999999999996</v>
      </c>
      <c r="S439" s="201">
        <v>0</v>
      </c>
      <c r="T439" s="202">
        <f>S439*H439</f>
        <v>0</v>
      </c>
      <c r="AR439" s="23" t="s">
        <v>169</v>
      </c>
      <c r="AT439" s="23" t="s">
        <v>164</v>
      </c>
      <c r="AU439" s="23" t="s">
        <v>82</v>
      </c>
      <c r="AY439" s="23" t="s">
        <v>162</v>
      </c>
      <c r="BE439" s="203">
        <f>IF(N439="základní",J439,0)</f>
        <v>0</v>
      </c>
      <c r="BF439" s="203">
        <f>IF(N439="snížená",J439,0)</f>
        <v>0</v>
      </c>
      <c r="BG439" s="203">
        <f>IF(N439="zákl. přenesená",J439,0)</f>
        <v>0</v>
      </c>
      <c r="BH439" s="203">
        <f>IF(N439="sníž. přenesená",J439,0)</f>
        <v>0</v>
      </c>
      <c r="BI439" s="203">
        <f>IF(N439="nulová",J439,0)</f>
        <v>0</v>
      </c>
      <c r="BJ439" s="23" t="s">
        <v>80</v>
      </c>
      <c r="BK439" s="203">
        <f>ROUND(I439*H439,2)</f>
        <v>0</v>
      </c>
      <c r="BL439" s="23" t="s">
        <v>169</v>
      </c>
      <c r="BM439" s="23" t="s">
        <v>1097</v>
      </c>
    </row>
    <row r="440" spans="2:65" s="1" customFormat="1" ht="54">
      <c r="B440" s="40"/>
      <c r="C440" s="62"/>
      <c r="D440" s="204" t="s">
        <v>171</v>
      </c>
      <c r="E440" s="62"/>
      <c r="F440" s="205" t="s">
        <v>544</v>
      </c>
      <c r="G440" s="62"/>
      <c r="H440" s="62"/>
      <c r="I440" s="162"/>
      <c r="J440" s="62"/>
      <c r="K440" s="62"/>
      <c r="L440" s="60"/>
      <c r="M440" s="206"/>
      <c r="N440" s="41"/>
      <c r="O440" s="41"/>
      <c r="P440" s="41"/>
      <c r="Q440" s="41"/>
      <c r="R440" s="41"/>
      <c r="S440" s="41"/>
      <c r="T440" s="77"/>
      <c r="AT440" s="23" t="s">
        <v>171</v>
      </c>
      <c r="AU440" s="23" t="s">
        <v>82</v>
      </c>
    </row>
    <row r="441" spans="2:65" s="11" customFormat="1">
      <c r="B441" s="207"/>
      <c r="C441" s="208"/>
      <c r="D441" s="204" t="s">
        <v>173</v>
      </c>
      <c r="E441" s="209" t="s">
        <v>21</v>
      </c>
      <c r="F441" s="210" t="s">
        <v>1009</v>
      </c>
      <c r="G441" s="208"/>
      <c r="H441" s="211" t="s">
        <v>21</v>
      </c>
      <c r="I441" s="212"/>
      <c r="J441" s="208"/>
      <c r="K441" s="208"/>
      <c r="L441" s="213"/>
      <c r="M441" s="214"/>
      <c r="N441" s="215"/>
      <c r="O441" s="215"/>
      <c r="P441" s="215"/>
      <c r="Q441" s="215"/>
      <c r="R441" s="215"/>
      <c r="S441" s="215"/>
      <c r="T441" s="216"/>
      <c r="AT441" s="217" t="s">
        <v>173</v>
      </c>
      <c r="AU441" s="217" t="s">
        <v>82</v>
      </c>
      <c r="AV441" s="11" t="s">
        <v>80</v>
      </c>
      <c r="AW441" s="11" t="s">
        <v>36</v>
      </c>
      <c r="AX441" s="11" t="s">
        <v>72</v>
      </c>
      <c r="AY441" s="217" t="s">
        <v>162</v>
      </c>
    </row>
    <row r="442" spans="2:65" s="11" customFormat="1">
      <c r="B442" s="207"/>
      <c r="C442" s="208"/>
      <c r="D442" s="204" t="s">
        <v>173</v>
      </c>
      <c r="E442" s="209" t="s">
        <v>21</v>
      </c>
      <c r="F442" s="210" t="s">
        <v>545</v>
      </c>
      <c r="G442" s="208"/>
      <c r="H442" s="211" t="s">
        <v>21</v>
      </c>
      <c r="I442" s="212"/>
      <c r="J442" s="208"/>
      <c r="K442" s="208"/>
      <c r="L442" s="213"/>
      <c r="M442" s="214"/>
      <c r="N442" s="215"/>
      <c r="O442" s="215"/>
      <c r="P442" s="215"/>
      <c r="Q442" s="215"/>
      <c r="R442" s="215"/>
      <c r="S442" s="215"/>
      <c r="T442" s="216"/>
      <c r="AT442" s="217" t="s">
        <v>173</v>
      </c>
      <c r="AU442" s="217" t="s">
        <v>82</v>
      </c>
      <c r="AV442" s="11" t="s">
        <v>80</v>
      </c>
      <c r="AW442" s="11" t="s">
        <v>36</v>
      </c>
      <c r="AX442" s="11" t="s">
        <v>72</v>
      </c>
      <c r="AY442" s="217" t="s">
        <v>162</v>
      </c>
    </row>
    <row r="443" spans="2:65" s="12" customFormat="1">
      <c r="B443" s="218"/>
      <c r="C443" s="219"/>
      <c r="D443" s="204" t="s">
        <v>173</v>
      </c>
      <c r="E443" s="220" t="s">
        <v>21</v>
      </c>
      <c r="F443" s="221" t="s">
        <v>243</v>
      </c>
      <c r="G443" s="219"/>
      <c r="H443" s="222">
        <v>11</v>
      </c>
      <c r="I443" s="223"/>
      <c r="J443" s="219"/>
      <c r="K443" s="219"/>
      <c r="L443" s="224"/>
      <c r="M443" s="225"/>
      <c r="N443" s="226"/>
      <c r="O443" s="226"/>
      <c r="P443" s="226"/>
      <c r="Q443" s="226"/>
      <c r="R443" s="226"/>
      <c r="S443" s="226"/>
      <c r="T443" s="227"/>
      <c r="AT443" s="228" t="s">
        <v>173</v>
      </c>
      <c r="AU443" s="228" t="s">
        <v>82</v>
      </c>
      <c r="AV443" s="12" t="s">
        <v>82</v>
      </c>
      <c r="AW443" s="12" t="s">
        <v>36</v>
      </c>
      <c r="AX443" s="12" t="s">
        <v>72</v>
      </c>
      <c r="AY443" s="228" t="s">
        <v>162</v>
      </c>
    </row>
    <row r="444" spans="2:65" s="13" customFormat="1">
      <c r="B444" s="229"/>
      <c r="C444" s="230"/>
      <c r="D444" s="204" t="s">
        <v>173</v>
      </c>
      <c r="E444" s="252" t="s">
        <v>21</v>
      </c>
      <c r="F444" s="253" t="s">
        <v>177</v>
      </c>
      <c r="G444" s="230"/>
      <c r="H444" s="254">
        <v>11</v>
      </c>
      <c r="I444" s="235"/>
      <c r="J444" s="230"/>
      <c r="K444" s="230"/>
      <c r="L444" s="236"/>
      <c r="M444" s="237"/>
      <c r="N444" s="238"/>
      <c r="O444" s="238"/>
      <c r="P444" s="238"/>
      <c r="Q444" s="238"/>
      <c r="R444" s="238"/>
      <c r="S444" s="238"/>
      <c r="T444" s="239"/>
      <c r="AT444" s="240" t="s">
        <v>173</v>
      </c>
      <c r="AU444" s="240" t="s">
        <v>82</v>
      </c>
      <c r="AV444" s="13" t="s">
        <v>169</v>
      </c>
      <c r="AW444" s="13" t="s">
        <v>36</v>
      </c>
      <c r="AX444" s="13" t="s">
        <v>80</v>
      </c>
      <c r="AY444" s="240" t="s">
        <v>162</v>
      </c>
    </row>
    <row r="445" spans="2:65" s="10" customFormat="1" ht="29.85" customHeight="1">
      <c r="B445" s="175"/>
      <c r="C445" s="176"/>
      <c r="D445" s="189" t="s">
        <v>71</v>
      </c>
      <c r="E445" s="190" t="s">
        <v>230</v>
      </c>
      <c r="F445" s="190" t="s">
        <v>546</v>
      </c>
      <c r="G445" s="176"/>
      <c r="H445" s="176"/>
      <c r="I445" s="179"/>
      <c r="J445" s="191">
        <f>BK445</f>
        <v>0</v>
      </c>
      <c r="K445" s="176"/>
      <c r="L445" s="181"/>
      <c r="M445" s="182"/>
      <c r="N445" s="183"/>
      <c r="O445" s="183"/>
      <c r="P445" s="184">
        <f>SUM(P446:P476)</f>
        <v>0</v>
      </c>
      <c r="Q445" s="183"/>
      <c r="R445" s="184">
        <f>SUM(R446:R476)</f>
        <v>5.1049999999999998E-2</v>
      </c>
      <c r="S445" s="183"/>
      <c r="T445" s="185">
        <f>SUM(T446:T476)</f>
        <v>298.99299999999999</v>
      </c>
      <c r="AR445" s="186" t="s">
        <v>80</v>
      </c>
      <c r="AT445" s="187" t="s">
        <v>71</v>
      </c>
      <c r="AU445" s="187" t="s">
        <v>80</v>
      </c>
      <c r="AY445" s="186" t="s">
        <v>162</v>
      </c>
      <c r="BK445" s="188">
        <f>SUM(BK446:BK476)</f>
        <v>0</v>
      </c>
    </row>
    <row r="446" spans="2:65" s="1" customFormat="1" ht="51.6" customHeight="1">
      <c r="B446" s="40"/>
      <c r="C446" s="192" t="s">
        <v>547</v>
      </c>
      <c r="D446" s="192" t="s">
        <v>164</v>
      </c>
      <c r="E446" s="193" t="s">
        <v>548</v>
      </c>
      <c r="F446" s="194" t="s">
        <v>549</v>
      </c>
      <c r="G446" s="195" t="s">
        <v>260</v>
      </c>
      <c r="H446" s="196">
        <v>35</v>
      </c>
      <c r="I446" s="197"/>
      <c r="J446" s="198">
        <f>ROUND(I446*H446,2)</f>
        <v>0</v>
      </c>
      <c r="K446" s="194" t="s">
        <v>168</v>
      </c>
      <c r="L446" s="60"/>
      <c r="M446" s="199" t="s">
        <v>21</v>
      </c>
      <c r="N446" s="200" t="s">
        <v>43</v>
      </c>
      <c r="O446" s="41"/>
      <c r="P446" s="201">
        <f>O446*H446</f>
        <v>0</v>
      </c>
      <c r="Q446" s="201">
        <v>0</v>
      </c>
      <c r="R446" s="201">
        <f>Q446*H446</f>
        <v>0</v>
      </c>
      <c r="S446" s="201">
        <v>0</v>
      </c>
      <c r="T446" s="202">
        <f>S446*H446</f>
        <v>0</v>
      </c>
      <c r="AR446" s="23" t="s">
        <v>169</v>
      </c>
      <c r="AT446" s="23" t="s">
        <v>164</v>
      </c>
      <c r="AU446" s="23" t="s">
        <v>82</v>
      </c>
      <c r="AY446" s="23" t="s">
        <v>162</v>
      </c>
      <c r="BE446" s="203">
        <f>IF(N446="základní",J446,0)</f>
        <v>0</v>
      </c>
      <c r="BF446" s="203">
        <f>IF(N446="snížená",J446,0)</f>
        <v>0</v>
      </c>
      <c r="BG446" s="203">
        <f>IF(N446="zákl. přenesená",J446,0)</f>
        <v>0</v>
      </c>
      <c r="BH446" s="203">
        <f>IF(N446="sníž. přenesená",J446,0)</f>
        <v>0</v>
      </c>
      <c r="BI446" s="203">
        <f>IF(N446="nulová",J446,0)</f>
        <v>0</v>
      </c>
      <c r="BJ446" s="23" t="s">
        <v>80</v>
      </c>
      <c r="BK446" s="203">
        <f>ROUND(I446*H446,2)</f>
        <v>0</v>
      </c>
      <c r="BL446" s="23" t="s">
        <v>169</v>
      </c>
      <c r="BM446" s="23" t="s">
        <v>1098</v>
      </c>
    </row>
    <row r="447" spans="2:65" s="1" customFormat="1" ht="108">
      <c r="B447" s="40"/>
      <c r="C447" s="62"/>
      <c r="D447" s="204" t="s">
        <v>171</v>
      </c>
      <c r="E447" s="62"/>
      <c r="F447" s="205" t="s">
        <v>551</v>
      </c>
      <c r="G447" s="62"/>
      <c r="H447" s="62"/>
      <c r="I447" s="162"/>
      <c r="J447" s="62"/>
      <c r="K447" s="62"/>
      <c r="L447" s="60"/>
      <c r="M447" s="206"/>
      <c r="N447" s="41"/>
      <c r="O447" s="41"/>
      <c r="P447" s="41"/>
      <c r="Q447" s="41"/>
      <c r="R447" s="41"/>
      <c r="S447" s="41"/>
      <c r="T447" s="77"/>
      <c r="AT447" s="23" t="s">
        <v>171</v>
      </c>
      <c r="AU447" s="23" t="s">
        <v>82</v>
      </c>
    </row>
    <row r="448" spans="2:65" s="11" customFormat="1">
      <c r="B448" s="207"/>
      <c r="C448" s="208"/>
      <c r="D448" s="204" t="s">
        <v>173</v>
      </c>
      <c r="E448" s="209" t="s">
        <v>21</v>
      </c>
      <c r="F448" s="210" t="s">
        <v>1009</v>
      </c>
      <c r="G448" s="208"/>
      <c r="H448" s="211" t="s">
        <v>21</v>
      </c>
      <c r="I448" s="212"/>
      <c r="J448" s="208"/>
      <c r="K448" s="208"/>
      <c r="L448" s="213"/>
      <c r="M448" s="214"/>
      <c r="N448" s="215"/>
      <c r="O448" s="215"/>
      <c r="P448" s="215"/>
      <c r="Q448" s="215"/>
      <c r="R448" s="215"/>
      <c r="S448" s="215"/>
      <c r="T448" s="216"/>
      <c r="AT448" s="217" t="s">
        <v>173</v>
      </c>
      <c r="AU448" s="217" t="s">
        <v>82</v>
      </c>
      <c r="AV448" s="11" t="s">
        <v>80</v>
      </c>
      <c r="AW448" s="11" t="s">
        <v>36</v>
      </c>
      <c r="AX448" s="11" t="s">
        <v>72</v>
      </c>
      <c r="AY448" s="217" t="s">
        <v>162</v>
      </c>
    </row>
    <row r="449" spans="2:65" s="11" customFormat="1">
      <c r="B449" s="207"/>
      <c r="C449" s="208"/>
      <c r="D449" s="204" t="s">
        <v>173</v>
      </c>
      <c r="E449" s="209" t="s">
        <v>21</v>
      </c>
      <c r="F449" s="210" t="s">
        <v>552</v>
      </c>
      <c r="G449" s="208"/>
      <c r="H449" s="211" t="s">
        <v>21</v>
      </c>
      <c r="I449" s="212"/>
      <c r="J449" s="208"/>
      <c r="K449" s="208"/>
      <c r="L449" s="213"/>
      <c r="M449" s="214"/>
      <c r="N449" s="215"/>
      <c r="O449" s="215"/>
      <c r="P449" s="215"/>
      <c r="Q449" s="215"/>
      <c r="R449" s="215"/>
      <c r="S449" s="215"/>
      <c r="T449" s="216"/>
      <c r="AT449" s="217" t="s">
        <v>173</v>
      </c>
      <c r="AU449" s="217" t="s">
        <v>82</v>
      </c>
      <c r="AV449" s="11" t="s">
        <v>80</v>
      </c>
      <c r="AW449" s="11" t="s">
        <v>36</v>
      </c>
      <c r="AX449" s="11" t="s">
        <v>72</v>
      </c>
      <c r="AY449" s="217" t="s">
        <v>162</v>
      </c>
    </row>
    <row r="450" spans="2:65" s="12" customFormat="1">
      <c r="B450" s="218"/>
      <c r="C450" s="219"/>
      <c r="D450" s="204" t="s">
        <v>173</v>
      </c>
      <c r="E450" s="220" t="s">
        <v>21</v>
      </c>
      <c r="F450" s="221" t="s">
        <v>394</v>
      </c>
      <c r="G450" s="219"/>
      <c r="H450" s="222">
        <v>35</v>
      </c>
      <c r="I450" s="223"/>
      <c r="J450" s="219"/>
      <c r="K450" s="219"/>
      <c r="L450" s="224"/>
      <c r="M450" s="225"/>
      <c r="N450" s="226"/>
      <c r="O450" s="226"/>
      <c r="P450" s="226"/>
      <c r="Q450" s="226"/>
      <c r="R450" s="226"/>
      <c r="S450" s="226"/>
      <c r="T450" s="227"/>
      <c r="AT450" s="228" t="s">
        <v>173</v>
      </c>
      <c r="AU450" s="228" t="s">
        <v>82</v>
      </c>
      <c r="AV450" s="12" t="s">
        <v>82</v>
      </c>
      <c r="AW450" s="12" t="s">
        <v>36</v>
      </c>
      <c r="AX450" s="12" t="s">
        <v>72</v>
      </c>
      <c r="AY450" s="228" t="s">
        <v>162</v>
      </c>
    </row>
    <row r="451" spans="2:65" s="13" customFormat="1">
      <c r="B451" s="229"/>
      <c r="C451" s="230"/>
      <c r="D451" s="231" t="s">
        <v>173</v>
      </c>
      <c r="E451" s="232" t="s">
        <v>21</v>
      </c>
      <c r="F451" s="233" t="s">
        <v>177</v>
      </c>
      <c r="G451" s="230"/>
      <c r="H451" s="234">
        <v>35</v>
      </c>
      <c r="I451" s="235"/>
      <c r="J451" s="230"/>
      <c r="K451" s="230"/>
      <c r="L451" s="236"/>
      <c r="M451" s="237"/>
      <c r="N451" s="238"/>
      <c r="O451" s="238"/>
      <c r="P451" s="238"/>
      <c r="Q451" s="238"/>
      <c r="R451" s="238"/>
      <c r="S451" s="238"/>
      <c r="T451" s="239"/>
      <c r="AT451" s="240" t="s">
        <v>173</v>
      </c>
      <c r="AU451" s="240" t="s">
        <v>82</v>
      </c>
      <c r="AV451" s="13" t="s">
        <v>169</v>
      </c>
      <c r="AW451" s="13" t="s">
        <v>36</v>
      </c>
      <c r="AX451" s="13" t="s">
        <v>80</v>
      </c>
      <c r="AY451" s="240" t="s">
        <v>162</v>
      </c>
    </row>
    <row r="452" spans="2:65" s="1" customFormat="1" ht="40.15" customHeight="1">
      <c r="B452" s="40"/>
      <c r="C452" s="192" t="s">
        <v>554</v>
      </c>
      <c r="D452" s="192" t="s">
        <v>164</v>
      </c>
      <c r="E452" s="193" t="s">
        <v>555</v>
      </c>
      <c r="F452" s="194" t="s">
        <v>556</v>
      </c>
      <c r="G452" s="195" t="s">
        <v>403</v>
      </c>
      <c r="H452" s="196">
        <v>4</v>
      </c>
      <c r="I452" s="197"/>
      <c r="J452" s="198">
        <f>ROUND(I452*H452,2)</f>
        <v>0</v>
      </c>
      <c r="K452" s="194" t="s">
        <v>168</v>
      </c>
      <c r="L452" s="60"/>
      <c r="M452" s="199" t="s">
        <v>21</v>
      </c>
      <c r="N452" s="200" t="s">
        <v>43</v>
      </c>
      <c r="O452" s="41"/>
      <c r="P452" s="201">
        <f>O452*H452</f>
        <v>0</v>
      </c>
      <c r="Q452" s="201">
        <v>5.7800000000000004E-3</v>
      </c>
      <c r="R452" s="201">
        <f>Q452*H452</f>
        <v>2.3120000000000002E-2</v>
      </c>
      <c r="S452" s="201">
        <v>0</v>
      </c>
      <c r="T452" s="202">
        <f>S452*H452</f>
        <v>0</v>
      </c>
      <c r="AR452" s="23" t="s">
        <v>169</v>
      </c>
      <c r="AT452" s="23" t="s">
        <v>164</v>
      </c>
      <c r="AU452" s="23" t="s">
        <v>82</v>
      </c>
      <c r="AY452" s="23" t="s">
        <v>162</v>
      </c>
      <c r="BE452" s="203">
        <f>IF(N452="základní",J452,0)</f>
        <v>0</v>
      </c>
      <c r="BF452" s="203">
        <f>IF(N452="snížená",J452,0)</f>
        <v>0</v>
      </c>
      <c r="BG452" s="203">
        <f>IF(N452="zákl. přenesená",J452,0)</f>
        <v>0</v>
      </c>
      <c r="BH452" s="203">
        <f>IF(N452="sníž. přenesená",J452,0)</f>
        <v>0</v>
      </c>
      <c r="BI452" s="203">
        <f>IF(N452="nulová",J452,0)</f>
        <v>0</v>
      </c>
      <c r="BJ452" s="23" t="s">
        <v>80</v>
      </c>
      <c r="BK452" s="203">
        <f>ROUND(I452*H452,2)</f>
        <v>0</v>
      </c>
      <c r="BL452" s="23" t="s">
        <v>169</v>
      </c>
      <c r="BM452" s="23" t="s">
        <v>1099</v>
      </c>
    </row>
    <row r="453" spans="2:65" s="1" customFormat="1" ht="121.5">
      <c r="B453" s="40"/>
      <c r="C453" s="62"/>
      <c r="D453" s="204" t="s">
        <v>171</v>
      </c>
      <c r="E453" s="62"/>
      <c r="F453" s="205" t="s">
        <v>558</v>
      </c>
      <c r="G453" s="62"/>
      <c r="H453" s="62"/>
      <c r="I453" s="162"/>
      <c r="J453" s="62"/>
      <c r="K453" s="62"/>
      <c r="L453" s="60"/>
      <c r="M453" s="206"/>
      <c r="N453" s="41"/>
      <c r="O453" s="41"/>
      <c r="P453" s="41"/>
      <c r="Q453" s="41"/>
      <c r="R453" s="41"/>
      <c r="S453" s="41"/>
      <c r="T453" s="77"/>
      <c r="AT453" s="23" t="s">
        <v>171</v>
      </c>
      <c r="AU453" s="23" t="s">
        <v>82</v>
      </c>
    </row>
    <row r="454" spans="2:65" s="11" customFormat="1">
      <c r="B454" s="207"/>
      <c r="C454" s="208"/>
      <c r="D454" s="204" t="s">
        <v>173</v>
      </c>
      <c r="E454" s="209" t="s">
        <v>21</v>
      </c>
      <c r="F454" s="210" t="s">
        <v>1100</v>
      </c>
      <c r="G454" s="208"/>
      <c r="H454" s="211" t="s">
        <v>21</v>
      </c>
      <c r="I454" s="212"/>
      <c r="J454" s="208"/>
      <c r="K454" s="208"/>
      <c r="L454" s="213"/>
      <c r="M454" s="214"/>
      <c r="N454" s="215"/>
      <c r="O454" s="215"/>
      <c r="P454" s="215"/>
      <c r="Q454" s="215"/>
      <c r="R454" s="215"/>
      <c r="S454" s="215"/>
      <c r="T454" s="216"/>
      <c r="AT454" s="217" t="s">
        <v>173</v>
      </c>
      <c r="AU454" s="217" t="s">
        <v>82</v>
      </c>
      <c r="AV454" s="11" t="s">
        <v>80</v>
      </c>
      <c r="AW454" s="11" t="s">
        <v>36</v>
      </c>
      <c r="AX454" s="11" t="s">
        <v>72</v>
      </c>
      <c r="AY454" s="217" t="s">
        <v>162</v>
      </c>
    </row>
    <row r="455" spans="2:65" s="12" customFormat="1">
      <c r="B455" s="218"/>
      <c r="C455" s="219"/>
      <c r="D455" s="204" t="s">
        <v>173</v>
      </c>
      <c r="E455" s="220" t="s">
        <v>21</v>
      </c>
      <c r="F455" s="221" t="s">
        <v>169</v>
      </c>
      <c r="G455" s="219"/>
      <c r="H455" s="222">
        <v>4</v>
      </c>
      <c r="I455" s="223"/>
      <c r="J455" s="219"/>
      <c r="K455" s="219"/>
      <c r="L455" s="224"/>
      <c r="M455" s="225"/>
      <c r="N455" s="226"/>
      <c r="O455" s="226"/>
      <c r="P455" s="226"/>
      <c r="Q455" s="226"/>
      <c r="R455" s="226"/>
      <c r="S455" s="226"/>
      <c r="T455" s="227"/>
      <c r="AT455" s="228" t="s">
        <v>173</v>
      </c>
      <c r="AU455" s="228" t="s">
        <v>82</v>
      </c>
      <c r="AV455" s="12" t="s">
        <v>82</v>
      </c>
      <c r="AW455" s="12" t="s">
        <v>36</v>
      </c>
      <c r="AX455" s="12" t="s">
        <v>72</v>
      </c>
      <c r="AY455" s="228" t="s">
        <v>162</v>
      </c>
    </row>
    <row r="456" spans="2:65" s="13" customFormat="1">
      <c r="B456" s="229"/>
      <c r="C456" s="230"/>
      <c r="D456" s="231" t="s">
        <v>173</v>
      </c>
      <c r="E456" s="232" t="s">
        <v>21</v>
      </c>
      <c r="F456" s="233" t="s">
        <v>177</v>
      </c>
      <c r="G456" s="230"/>
      <c r="H456" s="234">
        <v>4</v>
      </c>
      <c r="I456" s="235"/>
      <c r="J456" s="230"/>
      <c r="K456" s="230"/>
      <c r="L456" s="236"/>
      <c r="M456" s="237"/>
      <c r="N456" s="238"/>
      <c r="O456" s="238"/>
      <c r="P456" s="238"/>
      <c r="Q456" s="238"/>
      <c r="R456" s="238"/>
      <c r="S456" s="238"/>
      <c r="T456" s="239"/>
      <c r="AT456" s="240" t="s">
        <v>173</v>
      </c>
      <c r="AU456" s="240" t="s">
        <v>82</v>
      </c>
      <c r="AV456" s="13" t="s">
        <v>169</v>
      </c>
      <c r="AW456" s="13" t="s">
        <v>36</v>
      </c>
      <c r="AX456" s="13" t="s">
        <v>80</v>
      </c>
      <c r="AY456" s="240" t="s">
        <v>162</v>
      </c>
    </row>
    <row r="457" spans="2:65" s="1" customFormat="1" ht="40.15" customHeight="1">
      <c r="B457" s="40"/>
      <c r="C457" s="192" t="s">
        <v>417</v>
      </c>
      <c r="D457" s="192" t="s">
        <v>164</v>
      </c>
      <c r="E457" s="193" t="s">
        <v>560</v>
      </c>
      <c r="F457" s="194" t="s">
        <v>561</v>
      </c>
      <c r="G457" s="195" t="s">
        <v>167</v>
      </c>
      <c r="H457" s="196">
        <v>19</v>
      </c>
      <c r="I457" s="197"/>
      <c r="J457" s="198">
        <f>ROUND(I457*H457,2)</f>
        <v>0</v>
      </c>
      <c r="K457" s="194" t="s">
        <v>168</v>
      </c>
      <c r="L457" s="60"/>
      <c r="M457" s="199" t="s">
        <v>21</v>
      </c>
      <c r="N457" s="200" t="s">
        <v>43</v>
      </c>
      <c r="O457" s="41"/>
      <c r="P457" s="201">
        <f>O457*H457</f>
        <v>0</v>
      </c>
      <c r="Q457" s="201">
        <v>1.47E-3</v>
      </c>
      <c r="R457" s="201">
        <f>Q457*H457</f>
        <v>2.793E-2</v>
      </c>
      <c r="S457" s="201">
        <v>2.4470000000000001</v>
      </c>
      <c r="T457" s="202">
        <f>S457*H457</f>
        <v>46.493000000000002</v>
      </c>
      <c r="AR457" s="23" t="s">
        <v>169</v>
      </c>
      <c r="AT457" s="23" t="s">
        <v>164</v>
      </c>
      <c r="AU457" s="23" t="s">
        <v>82</v>
      </c>
      <c r="AY457" s="23" t="s">
        <v>162</v>
      </c>
      <c r="BE457" s="203">
        <f>IF(N457="základní",J457,0)</f>
        <v>0</v>
      </c>
      <c r="BF457" s="203">
        <f>IF(N457="snížená",J457,0)</f>
        <v>0</v>
      </c>
      <c r="BG457" s="203">
        <f>IF(N457="zákl. přenesená",J457,0)</f>
        <v>0</v>
      </c>
      <c r="BH457" s="203">
        <f>IF(N457="sníž. přenesená",J457,0)</f>
        <v>0</v>
      </c>
      <c r="BI457" s="203">
        <f>IF(N457="nulová",J457,0)</f>
        <v>0</v>
      </c>
      <c r="BJ457" s="23" t="s">
        <v>80</v>
      </c>
      <c r="BK457" s="203">
        <f>ROUND(I457*H457,2)</f>
        <v>0</v>
      </c>
      <c r="BL457" s="23" t="s">
        <v>169</v>
      </c>
      <c r="BM457" s="23" t="s">
        <v>1101</v>
      </c>
    </row>
    <row r="458" spans="2:65" s="1" customFormat="1" ht="409.5">
      <c r="B458" s="40"/>
      <c r="C458" s="62"/>
      <c r="D458" s="204" t="s">
        <v>171</v>
      </c>
      <c r="E458" s="62"/>
      <c r="F458" s="205" t="s">
        <v>563</v>
      </c>
      <c r="G458" s="62"/>
      <c r="H458" s="62"/>
      <c r="I458" s="162"/>
      <c r="J458" s="62"/>
      <c r="K458" s="62"/>
      <c r="L458" s="60"/>
      <c r="M458" s="206"/>
      <c r="N458" s="41"/>
      <c r="O458" s="41"/>
      <c r="P458" s="41"/>
      <c r="Q458" s="41"/>
      <c r="R458" s="41"/>
      <c r="S458" s="41"/>
      <c r="T458" s="77"/>
      <c r="AT458" s="23" t="s">
        <v>171</v>
      </c>
      <c r="AU458" s="23" t="s">
        <v>82</v>
      </c>
    </row>
    <row r="459" spans="2:65" s="11" customFormat="1">
      <c r="B459" s="207"/>
      <c r="C459" s="208"/>
      <c r="D459" s="204" t="s">
        <v>173</v>
      </c>
      <c r="E459" s="209" t="s">
        <v>21</v>
      </c>
      <c r="F459" s="210" t="s">
        <v>1009</v>
      </c>
      <c r="G459" s="208"/>
      <c r="H459" s="211" t="s">
        <v>21</v>
      </c>
      <c r="I459" s="212"/>
      <c r="J459" s="208"/>
      <c r="K459" s="208"/>
      <c r="L459" s="213"/>
      <c r="M459" s="214"/>
      <c r="N459" s="215"/>
      <c r="O459" s="215"/>
      <c r="P459" s="215"/>
      <c r="Q459" s="215"/>
      <c r="R459" s="215"/>
      <c r="S459" s="215"/>
      <c r="T459" s="216"/>
      <c r="AT459" s="217" t="s">
        <v>173</v>
      </c>
      <c r="AU459" s="217" t="s">
        <v>82</v>
      </c>
      <c r="AV459" s="11" t="s">
        <v>80</v>
      </c>
      <c r="AW459" s="11" t="s">
        <v>36</v>
      </c>
      <c r="AX459" s="11" t="s">
        <v>72</v>
      </c>
      <c r="AY459" s="217" t="s">
        <v>162</v>
      </c>
    </row>
    <row r="460" spans="2:65" s="11" customFormat="1">
      <c r="B460" s="207"/>
      <c r="C460" s="208"/>
      <c r="D460" s="204" t="s">
        <v>173</v>
      </c>
      <c r="E460" s="209" t="s">
        <v>21</v>
      </c>
      <c r="F460" s="210" t="s">
        <v>564</v>
      </c>
      <c r="G460" s="208"/>
      <c r="H460" s="211" t="s">
        <v>21</v>
      </c>
      <c r="I460" s="212"/>
      <c r="J460" s="208"/>
      <c r="K460" s="208"/>
      <c r="L460" s="213"/>
      <c r="M460" s="214"/>
      <c r="N460" s="215"/>
      <c r="O460" s="215"/>
      <c r="P460" s="215"/>
      <c r="Q460" s="215"/>
      <c r="R460" s="215"/>
      <c r="S460" s="215"/>
      <c r="T460" s="216"/>
      <c r="AT460" s="217" t="s">
        <v>173</v>
      </c>
      <c r="AU460" s="217" t="s">
        <v>82</v>
      </c>
      <c r="AV460" s="11" t="s">
        <v>80</v>
      </c>
      <c r="AW460" s="11" t="s">
        <v>36</v>
      </c>
      <c r="AX460" s="11" t="s">
        <v>72</v>
      </c>
      <c r="AY460" s="217" t="s">
        <v>162</v>
      </c>
    </row>
    <row r="461" spans="2:65" s="12" customFormat="1">
      <c r="B461" s="218"/>
      <c r="C461" s="219"/>
      <c r="D461" s="204" t="s">
        <v>173</v>
      </c>
      <c r="E461" s="220" t="s">
        <v>21</v>
      </c>
      <c r="F461" s="221" t="s">
        <v>176</v>
      </c>
      <c r="G461" s="219"/>
      <c r="H461" s="222">
        <v>19</v>
      </c>
      <c r="I461" s="223"/>
      <c r="J461" s="219"/>
      <c r="K461" s="219"/>
      <c r="L461" s="224"/>
      <c r="M461" s="225"/>
      <c r="N461" s="226"/>
      <c r="O461" s="226"/>
      <c r="P461" s="226"/>
      <c r="Q461" s="226"/>
      <c r="R461" s="226"/>
      <c r="S461" s="226"/>
      <c r="T461" s="227"/>
      <c r="AT461" s="228" t="s">
        <v>173</v>
      </c>
      <c r="AU461" s="228" t="s">
        <v>82</v>
      </c>
      <c r="AV461" s="12" t="s">
        <v>82</v>
      </c>
      <c r="AW461" s="12" t="s">
        <v>36</v>
      </c>
      <c r="AX461" s="12" t="s">
        <v>72</v>
      </c>
      <c r="AY461" s="228" t="s">
        <v>162</v>
      </c>
    </row>
    <row r="462" spans="2:65" s="13" customFormat="1">
      <c r="B462" s="229"/>
      <c r="C462" s="230"/>
      <c r="D462" s="231" t="s">
        <v>173</v>
      </c>
      <c r="E462" s="232" t="s">
        <v>21</v>
      </c>
      <c r="F462" s="233" t="s">
        <v>177</v>
      </c>
      <c r="G462" s="230"/>
      <c r="H462" s="234">
        <v>19</v>
      </c>
      <c r="I462" s="235"/>
      <c r="J462" s="230"/>
      <c r="K462" s="230"/>
      <c r="L462" s="236"/>
      <c r="M462" s="237"/>
      <c r="N462" s="238"/>
      <c r="O462" s="238"/>
      <c r="P462" s="238"/>
      <c r="Q462" s="238"/>
      <c r="R462" s="238"/>
      <c r="S462" s="238"/>
      <c r="T462" s="239"/>
      <c r="AT462" s="240" t="s">
        <v>173</v>
      </c>
      <c r="AU462" s="240" t="s">
        <v>82</v>
      </c>
      <c r="AV462" s="13" t="s">
        <v>169</v>
      </c>
      <c r="AW462" s="13" t="s">
        <v>36</v>
      </c>
      <c r="AX462" s="13" t="s">
        <v>80</v>
      </c>
      <c r="AY462" s="240" t="s">
        <v>162</v>
      </c>
    </row>
    <row r="463" spans="2:65" s="1" customFormat="1" ht="40.15" customHeight="1">
      <c r="B463" s="40"/>
      <c r="C463" s="192" t="s">
        <v>535</v>
      </c>
      <c r="D463" s="192" t="s">
        <v>164</v>
      </c>
      <c r="E463" s="193" t="s">
        <v>565</v>
      </c>
      <c r="F463" s="194" t="s">
        <v>566</v>
      </c>
      <c r="G463" s="195" t="s">
        <v>167</v>
      </c>
      <c r="H463" s="196">
        <v>20</v>
      </c>
      <c r="I463" s="197"/>
      <c r="J463" s="198">
        <f>ROUND(I463*H463,2)</f>
        <v>0</v>
      </c>
      <c r="K463" s="194" t="s">
        <v>168</v>
      </c>
      <c r="L463" s="60"/>
      <c r="M463" s="199" t="s">
        <v>21</v>
      </c>
      <c r="N463" s="200" t="s">
        <v>43</v>
      </c>
      <c r="O463" s="41"/>
      <c r="P463" s="201">
        <f>O463*H463</f>
        <v>0</v>
      </c>
      <c r="Q463" s="201">
        <v>0</v>
      </c>
      <c r="R463" s="201">
        <f>Q463*H463</f>
        <v>0</v>
      </c>
      <c r="S463" s="201">
        <v>2.65</v>
      </c>
      <c r="T463" s="202">
        <f>S463*H463</f>
        <v>53</v>
      </c>
      <c r="AR463" s="23" t="s">
        <v>169</v>
      </c>
      <c r="AT463" s="23" t="s">
        <v>164</v>
      </c>
      <c r="AU463" s="23" t="s">
        <v>82</v>
      </c>
      <c r="AY463" s="23" t="s">
        <v>162</v>
      </c>
      <c r="BE463" s="203">
        <f>IF(N463="základní",J463,0)</f>
        <v>0</v>
      </c>
      <c r="BF463" s="203">
        <f>IF(N463="snížená",J463,0)</f>
        <v>0</v>
      </c>
      <c r="BG463" s="203">
        <f>IF(N463="zákl. přenesená",J463,0)</f>
        <v>0</v>
      </c>
      <c r="BH463" s="203">
        <f>IF(N463="sníž. přenesená",J463,0)</f>
        <v>0</v>
      </c>
      <c r="BI463" s="203">
        <f>IF(N463="nulová",J463,0)</f>
        <v>0</v>
      </c>
      <c r="BJ463" s="23" t="s">
        <v>80</v>
      </c>
      <c r="BK463" s="203">
        <f>ROUND(I463*H463,2)</f>
        <v>0</v>
      </c>
      <c r="BL463" s="23" t="s">
        <v>169</v>
      </c>
      <c r="BM463" s="23" t="s">
        <v>1102</v>
      </c>
    </row>
    <row r="464" spans="2:65" s="1" customFormat="1" ht="409.5">
      <c r="B464" s="40"/>
      <c r="C464" s="62"/>
      <c r="D464" s="204" t="s">
        <v>171</v>
      </c>
      <c r="E464" s="62"/>
      <c r="F464" s="205" t="s">
        <v>563</v>
      </c>
      <c r="G464" s="62"/>
      <c r="H464" s="62"/>
      <c r="I464" s="162"/>
      <c r="J464" s="62"/>
      <c r="K464" s="62"/>
      <c r="L464" s="60"/>
      <c r="M464" s="206"/>
      <c r="N464" s="41"/>
      <c r="O464" s="41"/>
      <c r="P464" s="41"/>
      <c r="Q464" s="41"/>
      <c r="R464" s="41"/>
      <c r="S464" s="41"/>
      <c r="T464" s="77"/>
      <c r="AT464" s="23" t="s">
        <v>171</v>
      </c>
      <c r="AU464" s="23" t="s">
        <v>82</v>
      </c>
    </row>
    <row r="465" spans="2:65" s="11" customFormat="1">
      <c r="B465" s="207"/>
      <c r="C465" s="208"/>
      <c r="D465" s="204" t="s">
        <v>173</v>
      </c>
      <c r="E465" s="209" t="s">
        <v>21</v>
      </c>
      <c r="F465" s="210" t="s">
        <v>1009</v>
      </c>
      <c r="G465" s="208"/>
      <c r="H465" s="211" t="s">
        <v>21</v>
      </c>
      <c r="I465" s="212"/>
      <c r="J465" s="208"/>
      <c r="K465" s="208"/>
      <c r="L465" s="213"/>
      <c r="M465" s="214"/>
      <c r="N465" s="215"/>
      <c r="O465" s="215"/>
      <c r="P465" s="215"/>
      <c r="Q465" s="215"/>
      <c r="R465" s="215"/>
      <c r="S465" s="215"/>
      <c r="T465" s="216"/>
      <c r="AT465" s="217" t="s">
        <v>173</v>
      </c>
      <c r="AU465" s="217" t="s">
        <v>82</v>
      </c>
      <c r="AV465" s="11" t="s">
        <v>80</v>
      </c>
      <c r="AW465" s="11" t="s">
        <v>36</v>
      </c>
      <c r="AX465" s="11" t="s">
        <v>72</v>
      </c>
      <c r="AY465" s="217" t="s">
        <v>162</v>
      </c>
    </row>
    <row r="466" spans="2:65" s="11" customFormat="1">
      <c r="B466" s="207"/>
      <c r="C466" s="208"/>
      <c r="D466" s="204" t="s">
        <v>173</v>
      </c>
      <c r="E466" s="209" t="s">
        <v>21</v>
      </c>
      <c r="F466" s="210" t="s">
        <v>568</v>
      </c>
      <c r="G466" s="208"/>
      <c r="H466" s="211" t="s">
        <v>21</v>
      </c>
      <c r="I466" s="212"/>
      <c r="J466" s="208"/>
      <c r="K466" s="208"/>
      <c r="L466" s="213"/>
      <c r="M466" s="214"/>
      <c r="N466" s="215"/>
      <c r="O466" s="215"/>
      <c r="P466" s="215"/>
      <c r="Q466" s="215"/>
      <c r="R466" s="215"/>
      <c r="S466" s="215"/>
      <c r="T466" s="216"/>
      <c r="AT466" s="217" t="s">
        <v>173</v>
      </c>
      <c r="AU466" s="217" t="s">
        <v>82</v>
      </c>
      <c r="AV466" s="11" t="s">
        <v>80</v>
      </c>
      <c r="AW466" s="11" t="s">
        <v>36</v>
      </c>
      <c r="AX466" s="11" t="s">
        <v>72</v>
      </c>
      <c r="AY466" s="217" t="s">
        <v>162</v>
      </c>
    </row>
    <row r="467" spans="2:65" s="12" customFormat="1">
      <c r="B467" s="218"/>
      <c r="C467" s="219"/>
      <c r="D467" s="204" t="s">
        <v>173</v>
      </c>
      <c r="E467" s="220" t="s">
        <v>21</v>
      </c>
      <c r="F467" s="221" t="s">
        <v>203</v>
      </c>
      <c r="G467" s="219"/>
      <c r="H467" s="222">
        <v>20</v>
      </c>
      <c r="I467" s="223"/>
      <c r="J467" s="219"/>
      <c r="K467" s="219"/>
      <c r="L467" s="224"/>
      <c r="M467" s="225"/>
      <c r="N467" s="226"/>
      <c r="O467" s="226"/>
      <c r="P467" s="226"/>
      <c r="Q467" s="226"/>
      <c r="R467" s="226"/>
      <c r="S467" s="226"/>
      <c r="T467" s="227"/>
      <c r="AT467" s="228" t="s">
        <v>173</v>
      </c>
      <c r="AU467" s="228" t="s">
        <v>82</v>
      </c>
      <c r="AV467" s="12" t="s">
        <v>82</v>
      </c>
      <c r="AW467" s="12" t="s">
        <v>36</v>
      </c>
      <c r="AX467" s="12" t="s">
        <v>72</v>
      </c>
      <c r="AY467" s="228" t="s">
        <v>162</v>
      </c>
    </row>
    <row r="468" spans="2:65" s="13" customFormat="1">
      <c r="B468" s="229"/>
      <c r="C468" s="230"/>
      <c r="D468" s="231" t="s">
        <v>173</v>
      </c>
      <c r="E468" s="232" t="s">
        <v>21</v>
      </c>
      <c r="F468" s="233" t="s">
        <v>177</v>
      </c>
      <c r="G468" s="230"/>
      <c r="H468" s="234">
        <v>20</v>
      </c>
      <c r="I468" s="235"/>
      <c r="J468" s="230"/>
      <c r="K468" s="230"/>
      <c r="L468" s="236"/>
      <c r="M468" s="237"/>
      <c r="N468" s="238"/>
      <c r="O468" s="238"/>
      <c r="P468" s="238"/>
      <c r="Q468" s="238"/>
      <c r="R468" s="238"/>
      <c r="S468" s="238"/>
      <c r="T468" s="239"/>
      <c r="AT468" s="240" t="s">
        <v>173</v>
      </c>
      <c r="AU468" s="240" t="s">
        <v>82</v>
      </c>
      <c r="AV468" s="13" t="s">
        <v>169</v>
      </c>
      <c r="AW468" s="13" t="s">
        <v>36</v>
      </c>
      <c r="AX468" s="13" t="s">
        <v>80</v>
      </c>
      <c r="AY468" s="240" t="s">
        <v>162</v>
      </c>
    </row>
    <row r="469" spans="2:65" s="1" customFormat="1" ht="40.15" customHeight="1">
      <c r="B469" s="40"/>
      <c r="C469" s="192" t="s">
        <v>569</v>
      </c>
      <c r="D469" s="192" t="s">
        <v>164</v>
      </c>
      <c r="E469" s="193" t="s">
        <v>570</v>
      </c>
      <c r="F469" s="194" t="s">
        <v>571</v>
      </c>
      <c r="G469" s="195" t="s">
        <v>167</v>
      </c>
      <c r="H469" s="196">
        <v>70</v>
      </c>
      <c r="I469" s="197"/>
      <c r="J469" s="198">
        <f>ROUND(I469*H469,2)</f>
        <v>0</v>
      </c>
      <c r="K469" s="194" t="s">
        <v>168</v>
      </c>
      <c r="L469" s="60"/>
      <c r="M469" s="199" t="s">
        <v>21</v>
      </c>
      <c r="N469" s="200" t="s">
        <v>43</v>
      </c>
      <c r="O469" s="41"/>
      <c r="P469" s="201">
        <f>O469*H469</f>
        <v>0</v>
      </c>
      <c r="Q469" s="201">
        <v>0</v>
      </c>
      <c r="R469" s="201">
        <f>Q469*H469</f>
        <v>0</v>
      </c>
      <c r="S469" s="201">
        <v>2.85</v>
      </c>
      <c r="T469" s="202">
        <f>S469*H469</f>
        <v>199.5</v>
      </c>
      <c r="AR469" s="23" t="s">
        <v>169</v>
      </c>
      <c r="AT469" s="23" t="s">
        <v>164</v>
      </c>
      <c r="AU469" s="23" t="s">
        <v>82</v>
      </c>
      <c r="AY469" s="23" t="s">
        <v>162</v>
      </c>
      <c r="BE469" s="203">
        <f>IF(N469="základní",J469,0)</f>
        <v>0</v>
      </c>
      <c r="BF469" s="203">
        <f>IF(N469="snížená",J469,0)</f>
        <v>0</v>
      </c>
      <c r="BG469" s="203">
        <f>IF(N469="zákl. přenesená",J469,0)</f>
        <v>0</v>
      </c>
      <c r="BH469" s="203">
        <f>IF(N469="sníž. přenesená",J469,0)</f>
        <v>0</v>
      </c>
      <c r="BI469" s="203">
        <f>IF(N469="nulová",J469,0)</f>
        <v>0</v>
      </c>
      <c r="BJ469" s="23" t="s">
        <v>80</v>
      </c>
      <c r="BK469" s="203">
        <f>ROUND(I469*H469,2)</f>
        <v>0</v>
      </c>
      <c r="BL469" s="23" t="s">
        <v>169</v>
      </c>
      <c r="BM469" s="23" t="s">
        <v>1103</v>
      </c>
    </row>
    <row r="470" spans="2:65" s="1" customFormat="1" ht="409.5">
      <c r="B470" s="40"/>
      <c r="C470" s="62"/>
      <c r="D470" s="204" t="s">
        <v>171</v>
      </c>
      <c r="E470" s="62"/>
      <c r="F470" s="205" t="s">
        <v>563</v>
      </c>
      <c r="G470" s="62"/>
      <c r="H470" s="62"/>
      <c r="I470" s="162"/>
      <c r="J470" s="62"/>
      <c r="K470" s="62"/>
      <c r="L470" s="60"/>
      <c r="M470" s="206"/>
      <c r="N470" s="41"/>
      <c r="O470" s="41"/>
      <c r="P470" s="41"/>
      <c r="Q470" s="41"/>
      <c r="R470" s="41"/>
      <c r="S470" s="41"/>
      <c r="T470" s="77"/>
      <c r="AT470" s="23" t="s">
        <v>171</v>
      </c>
      <c r="AU470" s="23" t="s">
        <v>82</v>
      </c>
    </row>
    <row r="471" spans="2:65" s="11" customFormat="1">
      <c r="B471" s="207"/>
      <c r="C471" s="208"/>
      <c r="D471" s="204" t="s">
        <v>173</v>
      </c>
      <c r="E471" s="209" t="s">
        <v>21</v>
      </c>
      <c r="F471" s="210" t="s">
        <v>1009</v>
      </c>
      <c r="G471" s="208"/>
      <c r="H471" s="211" t="s">
        <v>21</v>
      </c>
      <c r="I471" s="212"/>
      <c r="J471" s="208"/>
      <c r="K471" s="208"/>
      <c r="L471" s="213"/>
      <c r="M471" s="214"/>
      <c r="N471" s="215"/>
      <c r="O471" s="215"/>
      <c r="P471" s="215"/>
      <c r="Q471" s="215"/>
      <c r="R471" s="215"/>
      <c r="S471" s="215"/>
      <c r="T471" s="216"/>
      <c r="AT471" s="217" t="s">
        <v>173</v>
      </c>
      <c r="AU471" s="217" t="s">
        <v>82</v>
      </c>
      <c r="AV471" s="11" t="s">
        <v>80</v>
      </c>
      <c r="AW471" s="11" t="s">
        <v>36</v>
      </c>
      <c r="AX471" s="11" t="s">
        <v>72</v>
      </c>
      <c r="AY471" s="217" t="s">
        <v>162</v>
      </c>
    </row>
    <row r="472" spans="2:65" s="11" customFormat="1">
      <c r="B472" s="207"/>
      <c r="C472" s="208"/>
      <c r="D472" s="204" t="s">
        <v>173</v>
      </c>
      <c r="E472" s="209" t="s">
        <v>21</v>
      </c>
      <c r="F472" s="210" t="s">
        <v>573</v>
      </c>
      <c r="G472" s="208"/>
      <c r="H472" s="211" t="s">
        <v>21</v>
      </c>
      <c r="I472" s="212"/>
      <c r="J472" s="208"/>
      <c r="K472" s="208"/>
      <c r="L472" s="213"/>
      <c r="M472" s="214"/>
      <c r="N472" s="215"/>
      <c r="O472" s="215"/>
      <c r="P472" s="215"/>
      <c r="Q472" s="215"/>
      <c r="R472" s="215"/>
      <c r="S472" s="215"/>
      <c r="T472" s="216"/>
      <c r="AT472" s="217" t="s">
        <v>173</v>
      </c>
      <c r="AU472" s="217" t="s">
        <v>82</v>
      </c>
      <c r="AV472" s="11" t="s">
        <v>80</v>
      </c>
      <c r="AW472" s="11" t="s">
        <v>36</v>
      </c>
      <c r="AX472" s="11" t="s">
        <v>72</v>
      </c>
      <c r="AY472" s="217" t="s">
        <v>162</v>
      </c>
    </row>
    <row r="473" spans="2:65" s="12" customFormat="1">
      <c r="B473" s="218"/>
      <c r="C473" s="219"/>
      <c r="D473" s="204" t="s">
        <v>173</v>
      </c>
      <c r="E473" s="220" t="s">
        <v>21</v>
      </c>
      <c r="F473" s="221" t="s">
        <v>523</v>
      </c>
      <c r="G473" s="219"/>
      <c r="H473" s="222">
        <v>53</v>
      </c>
      <c r="I473" s="223"/>
      <c r="J473" s="219"/>
      <c r="K473" s="219"/>
      <c r="L473" s="224"/>
      <c r="M473" s="225"/>
      <c r="N473" s="226"/>
      <c r="O473" s="226"/>
      <c r="P473" s="226"/>
      <c r="Q473" s="226"/>
      <c r="R473" s="226"/>
      <c r="S473" s="226"/>
      <c r="T473" s="227"/>
      <c r="AT473" s="228" t="s">
        <v>173</v>
      </c>
      <c r="AU473" s="228" t="s">
        <v>82</v>
      </c>
      <c r="AV473" s="12" t="s">
        <v>82</v>
      </c>
      <c r="AW473" s="12" t="s">
        <v>36</v>
      </c>
      <c r="AX473" s="12" t="s">
        <v>72</v>
      </c>
      <c r="AY473" s="228" t="s">
        <v>162</v>
      </c>
    </row>
    <row r="474" spans="2:65" s="11" customFormat="1">
      <c r="B474" s="207"/>
      <c r="C474" s="208"/>
      <c r="D474" s="204" t="s">
        <v>173</v>
      </c>
      <c r="E474" s="209" t="s">
        <v>21</v>
      </c>
      <c r="F474" s="210" t="s">
        <v>575</v>
      </c>
      <c r="G474" s="208"/>
      <c r="H474" s="211" t="s">
        <v>21</v>
      </c>
      <c r="I474" s="212"/>
      <c r="J474" s="208"/>
      <c r="K474" s="208"/>
      <c r="L474" s="213"/>
      <c r="M474" s="214"/>
      <c r="N474" s="215"/>
      <c r="O474" s="215"/>
      <c r="P474" s="215"/>
      <c r="Q474" s="215"/>
      <c r="R474" s="215"/>
      <c r="S474" s="215"/>
      <c r="T474" s="216"/>
      <c r="AT474" s="217" t="s">
        <v>173</v>
      </c>
      <c r="AU474" s="217" t="s">
        <v>82</v>
      </c>
      <c r="AV474" s="11" t="s">
        <v>80</v>
      </c>
      <c r="AW474" s="11" t="s">
        <v>36</v>
      </c>
      <c r="AX474" s="11" t="s">
        <v>72</v>
      </c>
      <c r="AY474" s="217" t="s">
        <v>162</v>
      </c>
    </row>
    <row r="475" spans="2:65" s="12" customFormat="1">
      <c r="B475" s="218"/>
      <c r="C475" s="219"/>
      <c r="D475" s="204" t="s">
        <v>173</v>
      </c>
      <c r="E475" s="220" t="s">
        <v>21</v>
      </c>
      <c r="F475" s="221" t="s">
        <v>275</v>
      </c>
      <c r="G475" s="219"/>
      <c r="H475" s="222">
        <v>17</v>
      </c>
      <c r="I475" s="223"/>
      <c r="J475" s="219"/>
      <c r="K475" s="219"/>
      <c r="L475" s="224"/>
      <c r="M475" s="225"/>
      <c r="N475" s="226"/>
      <c r="O475" s="226"/>
      <c r="P475" s="226"/>
      <c r="Q475" s="226"/>
      <c r="R475" s="226"/>
      <c r="S475" s="226"/>
      <c r="T475" s="227"/>
      <c r="AT475" s="228" t="s">
        <v>173</v>
      </c>
      <c r="AU475" s="228" t="s">
        <v>82</v>
      </c>
      <c r="AV475" s="12" t="s">
        <v>82</v>
      </c>
      <c r="AW475" s="12" t="s">
        <v>36</v>
      </c>
      <c r="AX475" s="12" t="s">
        <v>72</v>
      </c>
      <c r="AY475" s="228" t="s">
        <v>162</v>
      </c>
    </row>
    <row r="476" spans="2:65" s="13" customFormat="1">
      <c r="B476" s="229"/>
      <c r="C476" s="230"/>
      <c r="D476" s="204" t="s">
        <v>173</v>
      </c>
      <c r="E476" s="252" t="s">
        <v>21</v>
      </c>
      <c r="F476" s="253" t="s">
        <v>177</v>
      </c>
      <c r="G476" s="230"/>
      <c r="H476" s="254">
        <v>70</v>
      </c>
      <c r="I476" s="235"/>
      <c r="J476" s="230"/>
      <c r="K476" s="230"/>
      <c r="L476" s="236"/>
      <c r="M476" s="237"/>
      <c r="N476" s="238"/>
      <c r="O476" s="238"/>
      <c r="P476" s="238"/>
      <c r="Q476" s="238"/>
      <c r="R476" s="238"/>
      <c r="S476" s="238"/>
      <c r="T476" s="239"/>
      <c r="AT476" s="240" t="s">
        <v>173</v>
      </c>
      <c r="AU476" s="240" t="s">
        <v>82</v>
      </c>
      <c r="AV476" s="13" t="s">
        <v>169</v>
      </c>
      <c r="AW476" s="13" t="s">
        <v>36</v>
      </c>
      <c r="AX476" s="13" t="s">
        <v>80</v>
      </c>
      <c r="AY476" s="240" t="s">
        <v>162</v>
      </c>
    </row>
    <row r="477" spans="2:65" s="10" customFormat="1" ht="29.85" customHeight="1">
      <c r="B477" s="175"/>
      <c r="C477" s="176"/>
      <c r="D477" s="189" t="s">
        <v>71</v>
      </c>
      <c r="E477" s="190" t="s">
        <v>576</v>
      </c>
      <c r="F477" s="190" t="s">
        <v>577</v>
      </c>
      <c r="G477" s="176"/>
      <c r="H477" s="176"/>
      <c r="I477" s="179"/>
      <c r="J477" s="191">
        <f>BK477</f>
        <v>0</v>
      </c>
      <c r="K477" s="176"/>
      <c r="L477" s="181"/>
      <c r="M477" s="182"/>
      <c r="N477" s="183"/>
      <c r="O477" s="183"/>
      <c r="P477" s="184">
        <f>SUM(P478:P513)</f>
        <v>0</v>
      </c>
      <c r="Q477" s="183"/>
      <c r="R477" s="184">
        <f>SUM(R478:R513)</f>
        <v>0</v>
      </c>
      <c r="S477" s="183"/>
      <c r="T477" s="185">
        <f>SUM(T478:T513)</f>
        <v>0</v>
      </c>
      <c r="AR477" s="186" t="s">
        <v>80</v>
      </c>
      <c r="AT477" s="187" t="s">
        <v>71</v>
      </c>
      <c r="AU477" s="187" t="s">
        <v>80</v>
      </c>
      <c r="AY477" s="186" t="s">
        <v>162</v>
      </c>
      <c r="BK477" s="188">
        <f>SUM(BK478:BK513)</f>
        <v>0</v>
      </c>
    </row>
    <row r="478" spans="2:65" s="1" customFormat="1" ht="20.45" customHeight="1">
      <c r="B478" s="40"/>
      <c r="C478" s="192" t="s">
        <v>578</v>
      </c>
      <c r="D478" s="192" t="s">
        <v>164</v>
      </c>
      <c r="E478" s="193" t="s">
        <v>579</v>
      </c>
      <c r="F478" s="194" t="s">
        <v>580</v>
      </c>
      <c r="G478" s="195" t="s">
        <v>357</v>
      </c>
      <c r="H478" s="196">
        <v>99.492999999999995</v>
      </c>
      <c r="I478" s="197"/>
      <c r="J478" s="198">
        <f>ROUND(I478*H478,2)</f>
        <v>0</v>
      </c>
      <c r="K478" s="194" t="s">
        <v>168</v>
      </c>
      <c r="L478" s="60"/>
      <c r="M478" s="199" t="s">
        <v>21</v>
      </c>
      <c r="N478" s="200" t="s">
        <v>43</v>
      </c>
      <c r="O478" s="41"/>
      <c r="P478" s="201">
        <f>O478*H478</f>
        <v>0</v>
      </c>
      <c r="Q478" s="201">
        <v>0</v>
      </c>
      <c r="R478" s="201">
        <f>Q478*H478</f>
        <v>0</v>
      </c>
      <c r="S478" s="201">
        <v>0</v>
      </c>
      <c r="T478" s="202">
        <f>S478*H478</f>
        <v>0</v>
      </c>
      <c r="AR478" s="23" t="s">
        <v>169</v>
      </c>
      <c r="AT478" s="23" t="s">
        <v>164</v>
      </c>
      <c r="AU478" s="23" t="s">
        <v>82</v>
      </c>
      <c r="AY478" s="23" t="s">
        <v>162</v>
      </c>
      <c r="BE478" s="203">
        <f>IF(N478="základní",J478,0)</f>
        <v>0</v>
      </c>
      <c r="BF478" s="203">
        <f>IF(N478="snížená",J478,0)</f>
        <v>0</v>
      </c>
      <c r="BG478" s="203">
        <f>IF(N478="zákl. přenesená",J478,0)</f>
        <v>0</v>
      </c>
      <c r="BH478" s="203">
        <f>IF(N478="sníž. přenesená",J478,0)</f>
        <v>0</v>
      </c>
      <c r="BI478" s="203">
        <f>IF(N478="nulová",J478,0)</f>
        <v>0</v>
      </c>
      <c r="BJ478" s="23" t="s">
        <v>80</v>
      </c>
      <c r="BK478" s="203">
        <f>ROUND(I478*H478,2)</f>
        <v>0</v>
      </c>
      <c r="BL478" s="23" t="s">
        <v>169</v>
      </c>
      <c r="BM478" s="23" t="s">
        <v>1104</v>
      </c>
    </row>
    <row r="479" spans="2:65" s="1" customFormat="1" ht="81">
      <c r="B479" s="40"/>
      <c r="C479" s="62"/>
      <c r="D479" s="204" t="s">
        <v>171</v>
      </c>
      <c r="E479" s="62"/>
      <c r="F479" s="205" t="s">
        <v>582</v>
      </c>
      <c r="G479" s="62"/>
      <c r="H479" s="62"/>
      <c r="I479" s="162"/>
      <c r="J479" s="62"/>
      <c r="K479" s="62"/>
      <c r="L479" s="60"/>
      <c r="M479" s="206"/>
      <c r="N479" s="41"/>
      <c r="O479" s="41"/>
      <c r="P479" s="41"/>
      <c r="Q479" s="41"/>
      <c r="R479" s="41"/>
      <c r="S479" s="41"/>
      <c r="T479" s="77"/>
      <c r="AT479" s="23" t="s">
        <v>171</v>
      </c>
      <c r="AU479" s="23" t="s">
        <v>82</v>
      </c>
    </row>
    <row r="480" spans="2:65" s="11" customFormat="1">
      <c r="B480" s="207"/>
      <c r="C480" s="208"/>
      <c r="D480" s="204" t="s">
        <v>173</v>
      </c>
      <c r="E480" s="209" t="s">
        <v>21</v>
      </c>
      <c r="F480" s="210" t="s">
        <v>1009</v>
      </c>
      <c r="G480" s="208"/>
      <c r="H480" s="211" t="s">
        <v>21</v>
      </c>
      <c r="I480" s="212"/>
      <c r="J480" s="208"/>
      <c r="K480" s="208"/>
      <c r="L480" s="213"/>
      <c r="M480" s="214"/>
      <c r="N480" s="215"/>
      <c r="O480" s="215"/>
      <c r="P480" s="215"/>
      <c r="Q480" s="215"/>
      <c r="R480" s="215"/>
      <c r="S480" s="215"/>
      <c r="T480" s="216"/>
      <c r="AT480" s="217" t="s">
        <v>173</v>
      </c>
      <c r="AU480" s="217" t="s">
        <v>82</v>
      </c>
      <c r="AV480" s="11" t="s">
        <v>80</v>
      </c>
      <c r="AW480" s="11" t="s">
        <v>36</v>
      </c>
      <c r="AX480" s="11" t="s">
        <v>72</v>
      </c>
      <c r="AY480" s="217" t="s">
        <v>162</v>
      </c>
    </row>
    <row r="481" spans="2:65" s="11" customFormat="1">
      <c r="B481" s="207"/>
      <c r="C481" s="208"/>
      <c r="D481" s="204" t="s">
        <v>173</v>
      </c>
      <c r="E481" s="209" t="s">
        <v>21</v>
      </c>
      <c r="F481" s="210" t="s">
        <v>583</v>
      </c>
      <c r="G481" s="208"/>
      <c r="H481" s="211" t="s">
        <v>21</v>
      </c>
      <c r="I481" s="212"/>
      <c r="J481" s="208"/>
      <c r="K481" s="208"/>
      <c r="L481" s="213"/>
      <c r="M481" s="214"/>
      <c r="N481" s="215"/>
      <c r="O481" s="215"/>
      <c r="P481" s="215"/>
      <c r="Q481" s="215"/>
      <c r="R481" s="215"/>
      <c r="S481" s="215"/>
      <c r="T481" s="216"/>
      <c r="AT481" s="217" t="s">
        <v>173</v>
      </c>
      <c r="AU481" s="217" t="s">
        <v>82</v>
      </c>
      <c r="AV481" s="11" t="s">
        <v>80</v>
      </c>
      <c r="AW481" s="11" t="s">
        <v>36</v>
      </c>
      <c r="AX481" s="11" t="s">
        <v>72</v>
      </c>
      <c r="AY481" s="217" t="s">
        <v>162</v>
      </c>
    </row>
    <row r="482" spans="2:65" s="12" customFormat="1">
      <c r="B482" s="218"/>
      <c r="C482" s="219"/>
      <c r="D482" s="204" t="s">
        <v>173</v>
      </c>
      <c r="E482" s="220" t="s">
        <v>21</v>
      </c>
      <c r="F482" s="221" t="s">
        <v>1105</v>
      </c>
      <c r="G482" s="219"/>
      <c r="H482" s="222">
        <v>99.492999999999995</v>
      </c>
      <c r="I482" s="223"/>
      <c r="J482" s="219"/>
      <c r="K482" s="219"/>
      <c r="L482" s="224"/>
      <c r="M482" s="225"/>
      <c r="N482" s="226"/>
      <c r="O482" s="226"/>
      <c r="P482" s="226"/>
      <c r="Q482" s="226"/>
      <c r="R482" s="226"/>
      <c r="S482" s="226"/>
      <c r="T482" s="227"/>
      <c r="AT482" s="228" t="s">
        <v>173</v>
      </c>
      <c r="AU482" s="228" t="s">
        <v>82</v>
      </c>
      <c r="AV482" s="12" t="s">
        <v>82</v>
      </c>
      <c r="AW482" s="12" t="s">
        <v>36</v>
      </c>
      <c r="AX482" s="12" t="s">
        <v>72</v>
      </c>
      <c r="AY482" s="228" t="s">
        <v>162</v>
      </c>
    </row>
    <row r="483" spans="2:65" s="13" customFormat="1">
      <c r="B483" s="229"/>
      <c r="C483" s="230"/>
      <c r="D483" s="231" t="s">
        <v>173</v>
      </c>
      <c r="E483" s="232" t="s">
        <v>21</v>
      </c>
      <c r="F483" s="233" t="s">
        <v>177</v>
      </c>
      <c r="G483" s="230"/>
      <c r="H483" s="234">
        <v>99.492999999999995</v>
      </c>
      <c r="I483" s="235"/>
      <c r="J483" s="230"/>
      <c r="K483" s="230"/>
      <c r="L483" s="236"/>
      <c r="M483" s="237"/>
      <c r="N483" s="238"/>
      <c r="O483" s="238"/>
      <c r="P483" s="238"/>
      <c r="Q483" s="238"/>
      <c r="R483" s="238"/>
      <c r="S483" s="238"/>
      <c r="T483" s="239"/>
      <c r="AT483" s="240" t="s">
        <v>173</v>
      </c>
      <c r="AU483" s="240" t="s">
        <v>82</v>
      </c>
      <c r="AV483" s="13" t="s">
        <v>169</v>
      </c>
      <c r="AW483" s="13" t="s">
        <v>36</v>
      </c>
      <c r="AX483" s="13" t="s">
        <v>80</v>
      </c>
      <c r="AY483" s="240" t="s">
        <v>162</v>
      </c>
    </row>
    <row r="484" spans="2:65" s="1" customFormat="1" ht="28.9" customHeight="1">
      <c r="B484" s="40"/>
      <c r="C484" s="192" t="s">
        <v>585</v>
      </c>
      <c r="D484" s="192" t="s">
        <v>164</v>
      </c>
      <c r="E484" s="193" t="s">
        <v>586</v>
      </c>
      <c r="F484" s="194" t="s">
        <v>587</v>
      </c>
      <c r="G484" s="195" t="s">
        <v>357</v>
      </c>
      <c r="H484" s="196">
        <v>199.5</v>
      </c>
      <c r="I484" s="197"/>
      <c r="J484" s="198">
        <f>ROUND(I484*H484,2)</f>
        <v>0</v>
      </c>
      <c r="K484" s="194" t="s">
        <v>168</v>
      </c>
      <c r="L484" s="60"/>
      <c r="M484" s="199" t="s">
        <v>21</v>
      </c>
      <c r="N484" s="200" t="s">
        <v>43</v>
      </c>
      <c r="O484" s="41"/>
      <c r="P484" s="201">
        <f>O484*H484</f>
        <v>0</v>
      </c>
      <c r="Q484" s="201">
        <v>0</v>
      </c>
      <c r="R484" s="201">
        <f>Q484*H484</f>
        <v>0</v>
      </c>
      <c r="S484" s="201">
        <v>0</v>
      </c>
      <c r="T484" s="202">
        <f>S484*H484</f>
        <v>0</v>
      </c>
      <c r="AR484" s="23" t="s">
        <v>169</v>
      </c>
      <c r="AT484" s="23" t="s">
        <v>164</v>
      </c>
      <c r="AU484" s="23" t="s">
        <v>82</v>
      </c>
      <c r="AY484" s="23" t="s">
        <v>162</v>
      </c>
      <c r="BE484" s="203">
        <f>IF(N484="základní",J484,0)</f>
        <v>0</v>
      </c>
      <c r="BF484" s="203">
        <f>IF(N484="snížená",J484,0)</f>
        <v>0</v>
      </c>
      <c r="BG484" s="203">
        <f>IF(N484="zákl. přenesená",J484,0)</f>
        <v>0</v>
      </c>
      <c r="BH484" s="203">
        <f>IF(N484="sníž. přenesená",J484,0)</f>
        <v>0</v>
      </c>
      <c r="BI484" s="203">
        <f>IF(N484="nulová",J484,0)</f>
        <v>0</v>
      </c>
      <c r="BJ484" s="23" t="s">
        <v>80</v>
      </c>
      <c r="BK484" s="203">
        <f>ROUND(I484*H484,2)</f>
        <v>0</v>
      </c>
      <c r="BL484" s="23" t="s">
        <v>169</v>
      </c>
      <c r="BM484" s="23" t="s">
        <v>1106</v>
      </c>
    </row>
    <row r="485" spans="2:65" s="1" customFormat="1" ht="81">
      <c r="B485" s="40"/>
      <c r="C485" s="62"/>
      <c r="D485" s="204" t="s">
        <v>171</v>
      </c>
      <c r="E485" s="62"/>
      <c r="F485" s="205" t="s">
        <v>582</v>
      </c>
      <c r="G485" s="62"/>
      <c r="H485" s="62"/>
      <c r="I485" s="162"/>
      <c r="J485" s="62"/>
      <c r="K485" s="62"/>
      <c r="L485" s="60"/>
      <c r="M485" s="206"/>
      <c r="N485" s="41"/>
      <c r="O485" s="41"/>
      <c r="P485" s="41"/>
      <c r="Q485" s="41"/>
      <c r="R485" s="41"/>
      <c r="S485" s="41"/>
      <c r="T485" s="77"/>
      <c r="AT485" s="23" t="s">
        <v>171</v>
      </c>
      <c r="AU485" s="23" t="s">
        <v>82</v>
      </c>
    </row>
    <row r="486" spans="2:65" s="11" customFormat="1">
      <c r="B486" s="207"/>
      <c r="C486" s="208"/>
      <c r="D486" s="204" t="s">
        <v>173</v>
      </c>
      <c r="E486" s="209" t="s">
        <v>21</v>
      </c>
      <c r="F486" s="210" t="s">
        <v>1009</v>
      </c>
      <c r="G486" s="208"/>
      <c r="H486" s="211" t="s">
        <v>21</v>
      </c>
      <c r="I486" s="212"/>
      <c r="J486" s="208"/>
      <c r="K486" s="208"/>
      <c r="L486" s="213"/>
      <c r="M486" s="214"/>
      <c r="N486" s="215"/>
      <c r="O486" s="215"/>
      <c r="P486" s="215"/>
      <c r="Q486" s="215"/>
      <c r="R486" s="215"/>
      <c r="S486" s="215"/>
      <c r="T486" s="216"/>
      <c r="AT486" s="217" t="s">
        <v>173</v>
      </c>
      <c r="AU486" s="217" t="s">
        <v>82</v>
      </c>
      <c r="AV486" s="11" t="s">
        <v>80</v>
      </c>
      <c r="AW486" s="11" t="s">
        <v>36</v>
      </c>
      <c r="AX486" s="11" t="s">
        <v>72</v>
      </c>
      <c r="AY486" s="217" t="s">
        <v>162</v>
      </c>
    </row>
    <row r="487" spans="2:65" s="11" customFormat="1">
      <c r="B487" s="207"/>
      <c r="C487" s="208"/>
      <c r="D487" s="204" t="s">
        <v>173</v>
      </c>
      <c r="E487" s="209" t="s">
        <v>21</v>
      </c>
      <c r="F487" s="210" t="s">
        <v>589</v>
      </c>
      <c r="G487" s="208"/>
      <c r="H487" s="211" t="s">
        <v>21</v>
      </c>
      <c r="I487" s="212"/>
      <c r="J487" s="208"/>
      <c r="K487" s="208"/>
      <c r="L487" s="213"/>
      <c r="M487" s="214"/>
      <c r="N487" s="215"/>
      <c r="O487" s="215"/>
      <c r="P487" s="215"/>
      <c r="Q487" s="215"/>
      <c r="R487" s="215"/>
      <c r="S487" s="215"/>
      <c r="T487" s="216"/>
      <c r="AT487" s="217" t="s">
        <v>173</v>
      </c>
      <c r="AU487" s="217" t="s">
        <v>82</v>
      </c>
      <c r="AV487" s="11" t="s">
        <v>80</v>
      </c>
      <c r="AW487" s="11" t="s">
        <v>36</v>
      </c>
      <c r="AX487" s="11" t="s">
        <v>72</v>
      </c>
      <c r="AY487" s="217" t="s">
        <v>162</v>
      </c>
    </row>
    <row r="488" spans="2:65" s="12" customFormat="1">
      <c r="B488" s="218"/>
      <c r="C488" s="219"/>
      <c r="D488" s="204" t="s">
        <v>173</v>
      </c>
      <c r="E488" s="220" t="s">
        <v>21</v>
      </c>
      <c r="F488" s="221" t="s">
        <v>1107</v>
      </c>
      <c r="G488" s="219"/>
      <c r="H488" s="222">
        <v>199.5</v>
      </c>
      <c r="I488" s="223"/>
      <c r="J488" s="219"/>
      <c r="K488" s="219"/>
      <c r="L488" s="224"/>
      <c r="M488" s="225"/>
      <c r="N488" s="226"/>
      <c r="O488" s="226"/>
      <c r="P488" s="226"/>
      <c r="Q488" s="226"/>
      <c r="R488" s="226"/>
      <c r="S488" s="226"/>
      <c r="T488" s="227"/>
      <c r="AT488" s="228" t="s">
        <v>173</v>
      </c>
      <c r="AU488" s="228" t="s">
        <v>82</v>
      </c>
      <c r="AV488" s="12" t="s">
        <v>82</v>
      </c>
      <c r="AW488" s="12" t="s">
        <v>36</v>
      </c>
      <c r="AX488" s="12" t="s">
        <v>72</v>
      </c>
      <c r="AY488" s="228" t="s">
        <v>162</v>
      </c>
    </row>
    <row r="489" spans="2:65" s="13" customFormat="1">
      <c r="B489" s="229"/>
      <c r="C489" s="230"/>
      <c r="D489" s="231" t="s">
        <v>173</v>
      </c>
      <c r="E489" s="232" t="s">
        <v>21</v>
      </c>
      <c r="F489" s="233" t="s">
        <v>177</v>
      </c>
      <c r="G489" s="230"/>
      <c r="H489" s="234">
        <v>199.5</v>
      </c>
      <c r="I489" s="235"/>
      <c r="J489" s="230"/>
      <c r="K489" s="230"/>
      <c r="L489" s="236"/>
      <c r="M489" s="237"/>
      <c r="N489" s="238"/>
      <c r="O489" s="238"/>
      <c r="P489" s="238"/>
      <c r="Q489" s="238"/>
      <c r="R489" s="238"/>
      <c r="S489" s="238"/>
      <c r="T489" s="239"/>
      <c r="AT489" s="240" t="s">
        <v>173</v>
      </c>
      <c r="AU489" s="240" t="s">
        <v>82</v>
      </c>
      <c r="AV489" s="13" t="s">
        <v>169</v>
      </c>
      <c r="AW489" s="13" t="s">
        <v>36</v>
      </c>
      <c r="AX489" s="13" t="s">
        <v>80</v>
      </c>
      <c r="AY489" s="240" t="s">
        <v>162</v>
      </c>
    </row>
    <row r="490" spans="2:65" s="1" customFormat="1" ht="40.15" customHeight="1">
      <c r="B490" s="40"/>
      <c r="C490" s="192" t="s">
        <v>591</v>
      </c>
      <c r="D490" s="192" t="s">
        <v>164</v>
      </c>
      <c r="E490" s="193" t="s">
        <v>592</v>
      </c>
      <c r="F490" s="194" t="s">
        <v>593</v>
      </c>
      <c r="G490" s="195" t="s">
        <v>357</v>
      </c>
      <c r="H490" s="196">
        <v>199.5</v>
      </c>
      <c r="I490" s="197"/>
      <c r="J490" s="198">
        <f>ROUND(I490*H490,2)</f>
        <v>0</v>
      </c>
      <c r="K490" s="194" t="s">
        <v>168</v>
      </c>
      <c r="L490" s="60"/>
      <c r="M490" s="199" t="s">
        <v>21</v>
      </c>
      <c r="N490" s="200" t="s">
        <v>43</v>
      </c>
      <c r="O490" s="41"/>
      <c r="P490" s="201">
        <f>O490*H490</f>
        <v>0</v>
      </c>
      <c r="Q490" s="201">
        <v>0</v>
      </c>
      <c r="R490" s="201">
        <f>Q490*H490</f>
        <v>0</v>
      </c>
      <c r="S490" s="201">
        <v>0</v>
      </c>
      <c r="T490" s="202">
        <f>S490*H490</f>
        <v>0</v>
      </c>
      <c r="AR490" s="23" t="s">
        <v>169</v>
      </c>
      <c r="AT490" s="23" t="s">
        <v>164</v>
      </c>
      <c r="AU490" s="23" t="s">
        <v>82</v>
      </c>
      <c r="AY490" s="23" t="s">
        <v>162</v>
      </c>
      <c r="BE490" s="203">
        <f>IF(N490="základní",J490,0)</f>
        <v>0</v>
      </c>
      <c r="BF490" s="203">
        <f>IF(N490="snížená",J490,0)</f>
        <v>0</v>
      </c>
      <c r="BG490" s="203">
        <f>IF(N490="zákl. přenesená",J490,0)</f>
        <v>0</v>
      </c>
      <c r="BH490" s="203">
        <f>IF(N490="sníž. přenesená",J490,0)</f>
        <v>0</v>
      </c>
      <c r="BI490" s="203">
        <f>IF(N490="nulová",J490,0)</f>
        <v>0</v>
      </c>
      <c r="BJ490" s="23" t="s">
        <v>80</v>
      </c>
      <c r="BK490" s="203">
        <f>ROUND(I490*H490,2)</f>
        <v>0</v>
      </c>
      <c r="BL490" s="23" t="s">
        <v>169</v>
      </c>
      <c r="BM490" s="23" t="s">
        <v>1108</v>
      </c>
    </row>
    <row r="491" spans="2:65" s="1" customFormat="1" ht="94.5">
      <c r="B491" s="40"/>
      <c r="C491" s="62"/>
      <c r="D491" s="204" t="s">
        <v>171</v>
      </c>
      <c r="E491" s="62"/>
      <c r="F491" s="205" t="s">
        <v>595</v>
      </c>
      <c r="G491" s="62"/>
      <c r="H491" s="62"/>
      <c r="I491" s="162"/>
      <c r="J491" s="62"/>
      <c r="K491" s="62"/>
      <c r="L491" s="60"/>
      <c r="M491" s="206"/>
      <c r="N491" s="41"/>
      <c r="O491" s="41"/>
      <c r="P491" s="41"/>
      <c r="Q491" s="41"/>
      <c r="R491" s="41"/>
      <c r="S491" s="41"/>
      <c r="T491" s="77"/>
      <c r="AT491" s="23" t="s">
        <v>171</v>
      </c>
      <c r="AU491" s="23" t="s">
        <v>82</v>
      </c>
    </row>
    <row r="492" spans="2:65" s="11" customFormat="1">
      <c r="B492" s="207"/>
      <c r="C492" s="208"/>
      <c r="D492" s="204" t="s">
        <v>173</v>
      </c>
      <c r="E492" s="209" t="s">
        <v>21</v>
      </c>
      <c r="F492" s="210" t="s">
        <v>1009</v>
      </c>
      <c r="G492" s="208"/>
      <c r="H492" s="211" t="s">
        <v>21</v>
      </c>
      <c r="I492" s="212"/>
      <c r="J492" s="208"/>
      <c r="K492" s="208"/>
      <c r="L492" s="213"/>
      <c r="M492" s="214"/>
      <c r="N492" s="215"/>
      <c r="O492" s="215"/>
      <c r="P492" s="215"/>
      <c r="Q492" s="215"/>
      <c r="R492" s="215"/>
      <c r="S492" s="215"/>
      <c r="T492" s="216"/>
      <c r="AT492" s="217" t="s">
        <v>173</v>
      </c>
      <c r="AU492" s="217" t="s">
        <v>82</v>
      </c>
      <c r="AV492" s="11" t="s">
        <v>80</v>
      </c>
      <c r="AW492" s="11" t="s">
        <v>36</v>
      </c>
      <c r="AX492" s="11" t="s">
        <v>72</v>
      </c>
      <c r="AY492" s="217" t="s">
        <v>162</v>
      </c>
    </row>
    <row r="493" spans="2:65" s="11" customFormat="1">
      <c r="B493" s="207"/>
      <c r="C493" s="208"/>
      <c r="D493" s="204" t="s">
        <v>173</v>
      </c>
      <c r="E493" s="209" t="s">
        <v>21</v>
      </c>
      <c r="F493" s="210" t="s">
        <v>596</v>
      </c>
      <c r="G493" s="208"/>
      <c r="H493" s="211" t="s">
        <v>21</v>
      </c>
      <c r="I493" s="212"/>
      <c r="J493" s="208"/>
      <c r="K493" s="208"/>
      <c r="L493" s="213"/>
      <c r="M493" s="214"/>
      <c r="N493" s="215"/>
      <c r="O493" s="215"/>
      <c r="P493" s="215"/>
      <c r="Q493" s="215"/>
      <c r="R493" s="215"/>
      <c r="S493" s="215"/>
      <c r="T493" s="216"/>
      <c r="AT493" s="217" t="s">
        <v>173</v>
      </c>
      <c r="AU493" s="217" t="s">
        <v>82</v>
      </c>
      <c r="AV493" s="11" t="s">
        <v>80</v>
      </c>
      <c r="AW493" s="11" t="s">
        <v>36</v>
      </c>
      <c r="AX493" s="11" t="s">
        <v>72</v>
      </c>
      <c r="AY493" s="217" t="s">
        <v>162</v>
      </c>
    </row>
    <row r="494" spans="2:65" s="12" customFormat="1">
      <c r="B494" s="218"/>
      <c r="C494" s="219"/>
      <c r="D494" s="204" t="s">
        <v>173</v>
      </c>
      <c r="E494" s="220" t="s">
        <v>21</v>
      </c>
      <c r="F494" s="221" t="s">
        <v>1107</v>
      </c>
      <c r="G494" s="219"/>
      <c r="H494" s="222">
        <v>199.5</v>
      </c>
      <c r="I494" s="223"/>
      <c r="J494" s="219"/>
      <c r="K494" s="219"/>
      <c r="L494" s="224"/>
      <c r="M494" s="225"/>
      <c r="N494" s="226"/>
      <c r="O494" s="226"/>
      <c r="P494" s="226"/>
      <c r="Q494" s="226"/>
      <c r="R494" s="226"/>
      <c r="S494" s="226"/>
      <c r="T494" s="227"/>
      <c r="AT494" s="228" t="s">
        <v>173</v>
      </c>
      <c r="AU494" s="228" t="s">
        <v>82</v>
      </c>
      <c r="AV494" s="12" t="s">
        <v>82</v>
      </c>
      <c r="AW494" s="12" t="s">
        <v>36</v>
      </c>
      <c r="AX494" s="12" t="s">
        <v>72</v>
      </c>
      <c r="AY494" s="228" t="s">
        <v>162</v>
      </c>
    </row>
    <row r="495" spans="2:65" s="13" customFormat="1">
      <c r="B495" s="229"/>
      <c r="C495" s="230"/>
      <c r="D495" s="231" t="s">
        <v>173</v>
      </c>
      <c r="E495" s="232" t="s">
        <v>21</v>
      </c>
      <c r="F495" s="233" t="s">
        <v>177</v>
      </c>
      <c r="G495" s="230"/>
      <c r="H495" s="234">
        <v>199.5</v>
      </c>
      <c r="I495" s="235"/>
      <c r="J495" s="230"/>
      <c r="K495" s="230"/>
      <c r="L495" s="236"/>
      <c r="M495" s="237"/>
      <c r="N495" s="238"/>
      <c r="O495" s="238"/>
      <c r="P495" s="238"/>
      <c r="Q495" s="238"/>
      <c r="R495" s="238"/>
      <c r="S495" s="238"/>
      <c r="T495" s="239"/>
      <c r="AT495" s="240" t="s">
        <v>173</v>
      </c>
      <c r="AU495" s="240" t="s">
        <v>82</v>
      </c>
      <c r="AV495" s="13" t="s">
        <v>169</v>
      </c>
      <c r="AW495" s="13" t="s">
        <v>36</v>
      </c>
      <c r="AX495" s="13" t="s">
        <v>80</v>
      </c>
      <c r="AY495" s="240" t="s">
        <v>162</v>
      </c>
    </row>
    <row r="496" spans="2:65" s="1" customFormat="1" ht="28.9" customHeight="1">
      <c r="B496" s="40"/>
      <c r="C496" s="192" t="s">
        <v>597</v>
      </c>
      <c r="D496" s="192" t="s">
        <v>164</v>
      </c>
      <c r="E496" s="193" t="s">
        <v>598</v>
      </c>
      <c r="F496" s="194" t="s">
        <v>599</v>
      </c>
      <c r="G496" s="195" t="s">
        <v>357</v>
      </c>
      <c r="H496" s="196">
        <v>298.99299999999999</v>
      </c>
      <c r="I496" s="197"/>
      <c r="J496" s="198">
        <f>ROUND(I496*H496,2)</f>
        <v>0</v>
      </c>
      <c r="K496" s="194" t="s">
        <v>168</v>
      </c>
      <c r="L496" s="60"/>
      <c r="M496" s="199" t="s">
        <v>21</v>
      </c>
      <c r="N496" s="200" t="s">
        <v>43</v>
      </c>
      <c r="O496" s="41"/>
      <c r="P496" s="201">
        <f>O496*H496</f>
        <v>0</v>
      </c>
      <c r="Q496" s="201">
        <v>0</v>
      </c>
      <c r="R496" s="201">
        <f>Q496*H496</f>
        <v>0</v>
      </c>
      <c r="S496" s="201">
        <v>0</v>
      </c>
      <c r="T496" s="202">
        <f>S496*H496</f>
        <v>0</v>
      </c>
      <c r="AR496" s="23" t="s">
        <v>169</v>
      </c>
      <c r="AT496" s="23" t="s">
        <v>164</v>
      </c>
      <c r="AU496" s="23" t="s">
        <v>82</v>
      </c>
      <c r="AY496" s="23" t="s">
        <v>162</v>
      </c>
      <c r="BE496" s="203">
        <f>IF(N496="základní",J496,0)</f>
        <v>0</v>
      </c>
      <c r="BF496" s="203">
        <f>IF(N496="snížená",J496,0)</f>
        <v>0</v>
      </c>
      <c r="BG496" s="203">
        <f>IF(N496="zákl. přenesená",J496,0)</f>
        <v>0</v>
      </c>
      <c r="BH496" s="203">
        <f>IF(N496="sníž. přenesená",J496,0)</f>
        <v>0</v>
      </c>
      <c r="BI496" s="203">
        <f>IF(N496="nulová",J496,0)</f>
        <v>0</v>
      </c>
      <c r="BJ496" s="23" t="s">
        <v>80</v>
      </c>
      <c r="BK496" s="203">
        <f>ROUND(I496*H496,2)</f>
        <v>0</v>
      </c>
      <c r="BL496" s="23" t="s">
        <v>169</v>
      </c>
      <c r="BM496" s="23" t="s">
        <v>1109</v>
      </c>
    </row>
    <row r="497" spans="2:65" s="1" customFormat="1" ht="256.5">
      <c r="B497" s="40"/>
      <c r="C497" s="62"/>
      <c r="D497" s="204" t="s">
        <v>171</v>
      </c>
      <c r="E497" s="62"/>
      <c r="F497" s="205" t="s">
        <v>601</v>
      </c>
      <c r="G497" s="62"/>
      <c r="H497" s="62"/>
      <c r="I497" s="162"/>
      <c r="J497" s="62"/>
      <c r="K497" s="62"/>
      <c r="L497" s="60"/>
      <c r="M497" s="206"/>
      <c r="N497" s="41"/>
      <c r="O497" s="41"/>
      <c r="P497" s="41"/>
      <c r="Q497" s="41"/>
      <c r="R497" s="41"/>
      <c r="S497" s="41"/>
      <c r="T497" s="77"/>
      <c r="AT497" s="23" t="s">
        <v>171</v>
      </c>
      <c r="AU497" s="23" t="s">
        <v>82</v>
      </c>
    </row>
    <row r="498" spans="2:65" s="11" customFormat="1">
      <c r="B498" s="207"/>
      <c r="C498" s="208"/>
      <c r="D498" s="204" t="s">
        <v>173</v>
      </c>
      <c r="E498" s="209" t="s">
        <v>21</v>
      </c>
      <c r="F498" s="210" t="s">
        <v>1009</v>
      </c>
      <c r="G498" s="208"/>
      <c r="H498" s="211" t="s">
        <v>21</v>
      </c>
      <c r="I498" s="212"/>
      <c r="J498" s="208"/>
      <c r="K498" s="208"/>
      <c r="L498" s="213"/>
      <c r="M498" s="214"/>
      <c r="N498" s="215"/>
      <c r="O498" s="215"/>
      <c r="P498" s="215"/>
      <c r="Q498" s="215"/>
      <c r="R498" s="215"/>
      <c r="S498" s="215"/>
      <c r="T498" s="216"/>
      <c r="AT498" s="217" t="s">
        <v>173</v>
      </c>
      <c r="AU498" s="217" t="s">
        <v>82</v>
      </c>
      <c r="AV498" s="11" t="s">
        <v>80</v>
      </c>
      <c r="AW498" s="11" t="s">
        <v>36</v>
      </c>
      <c r="AX498" s="11" t="s">
        <v>72</v>
      </c>
      <c r="AY498" s="217" t="s">
        <v>162</v>
      </c>
    </row>
    <row r="499" spans="2:65" s="11" customFormat="1">
      <c r="B499" s="207"/>
      <c r="C499" s="208"/>
      <c r="D499" s="204" t="s">
        <v>173</v>
      </c>
      <c r="E499" s="209" t="s">
        <v>21</v>
      </c>
      <c r="F499" s="210" t="s">
        <v>602</v>
      </c>
      <c r="G499" s="208"/>
      <c r="H499" s="211" t="s">
        <v>21</v>
      </c>
      <c r="I499" s="212"/>
      <c r="J499" s="208"/>
      <c r="K499" s="208"/>
      <c r="L499" s="213"/>
      <c r="M499" s="214"/>
      <c r="N499" s="215"/>
      <c r="O499" s="215"/>
      <c r="P499" s="215"/>
      <c r="Q499" s="215"/>
      <c r="R499" s="215"/>
      <c r="S499" s="215"/>
      <c r="T499" s="216"/>
      <c r="AT499" s="217" t="s">
        <v>173</v>
      </c>
      <c r="AU499" s="217" t="s">
        <v>82</v>
      </c>
      <c r="AV499" s="11" t="s">
        <v>80</v>
      </c>
      <c r="AW499" s="11" t="s">
        <v>36</v>
      </c>
      <c r="AX499" s="11" t="s">
        <v>72</v>
      </c>
      <c r="AY499" s="217" t="s">
        <v>162</v>
      </c>
    </row>
    <row r="500" spans="2:65" s="12" customFormat="1">
      <c r="B500" s="218"/>
      <c r="C500" s="219"/>
      <c r="D500" s="204" t="s">
        <v>173</v>
      </c>
      <c r="E500" s="220" t="s">
        <v>21</v>
      </c>
      <c r="F500" s="221" t="s">
        <v>1110</v>
      </c>
      <c r="G500" s="219"/>
      <c r="H500" s="222">
        <v>298.99299999999999</v>
      </c>
      <c r="I500" s="223"/>
      <c r="J500" s="219"/>
      <c r="K500" s="219"/>
      <c r="L500" s="224"/>
      <c r="M500" s="225"/>
      <c r="N500" s="226"/>
      <c r="O500" s="226"/>
      <c r="P500" s="226"/>
      <c r="Q500" s="226"/>
      <c r="R500" s="226"/>
      <c r="S500" s="226"/>
      <c r="T500" s="227"/>
      <c r="AT500" s="228" t="s">
        <v>173</v>
      </c>
      <c r="AU500" s="228" t="s">
        <v>82</v>
      </c>
      <c r="AV500" s="12" t="s">
        <v>82</v>
      </c>
      <c r="AW500" s="12" t="s">
        <v>36</v>
      </c>
      <c r="AX500" s="12" t="s">
        <v>72</v>
      </c>
      <c r="AY500" s="228" t="s">
        <v>162</v>
      </c>
    </row>
    <row r="501" spans="2:65" s="13" customFormat="1">
      <c r="B501" s="229"/>
      <c r="C501" s="230"/>
      <c r="D501" s="231" t="s">
        <v>173</v>
      </c>
      <c r="E501" s="232" t="s">
        <v>21</v>
      </c>
      <c r="F501" s="233" t="s">
        <v>177</v>
      </c>
      <c r="G501" s="230"/>
      <c r="H501" s="234">
        <v>298.99299999999999</v>
      </c>
      <c r="I501" s="235"/>
      <c r="J501" s="230"/>
      <c r="K501" s="230"/>
      <c r="L501" s="236"/>
      <c r="M501" s="237"/>
      <c r="N501" s="238"/>
      <c r="O501" s="238"/>
      <c r="P501" s="238"/>
      <c r="Q501" s="238"/>
      <c r="R501" s="238"/>
      <c r="S501" s="238"/>
      <c r="T501" s="239"/>
      <c r="AT501" s="240" t="s">
        <v>173</v>
      </c>
      <c r="AU501" s="240" t="s">
        <v>82</v>
      </c>
      <c r="AV501" s="13" t="s">
        <v>169</v>
      </c>
      <c r="AW501" s="13" t="s">
        <v>36</v>
      </c>
      <c r="AX501" s="13" t="s">
        <v>80</v>
      </c>
      <c r="AY501" s="240" t="s">
        <v>162</v>
      </c>
    </row>
    <row r="502" spans="2:65" s="1" customFormat="1" ht="40.15" customHeight="1">
      <c r="B502" s="40"/>
      <c r="C502" s="192" t="s">
        <v>604</v>
      </c>
      <c r="D502" s="192" t="s">
        <v>164</v>
      </c>
      <c r="E502" s="193" t="s">
        <v>605</v>
      </c>
      <c r="F502" s="194" t="s">
        <v>606</v>
      </c>
      <c r="G502" s="195" t="s">
        <v>357</v>
      </c>
      <c r="H502" s="196">
        <v>5680.8670000000002</v>
      </c>
      <c r="I502" s="197"/>
      <c r="J502" s="198">
        <f>ROUND(I502*H502,2)</f>
        <v>0</v>
      </c>
      <c r="K502" s="194" t="s">
        <v>168</v>
      </c>
      <c r="L502" s="60"/>
      <c r="M502" s="199" t="s">
        <v>21</v>
      </c>
      <c r="N502" s="200" t="s">
        <v>43</v>
      </c>
      <c r="O502" s="41"/>
      <c r="P502" s="201">
        <f>O502*H502</f>
        <v>0</v>
      </c>
      <c r="Q502" s="201">
        <v>0</v>
      </c>
      <c r="R502" s="201">
        <f>Q502*H502</f>
        <v>0</v>
      </c>
      <c r="S502" s="201">
        <v>0</v>
      </c>
      <c r="T502" s="202">
        <f>S502*H502</f>
        <v>0</v>
      </c>
      <c r="AR502" s="23" t="s">
        <v>169</v>
      </c>
      <c r="AT502" s="23" t="s">
        <v>164</v>
      </c>
      <c r="AU502" s="23" t="s">
        <v>82</v>
      </c>
      <c r="AY502" s="23" t="s">
        <v>162</v>
      </c>
      <c r="BE502" s="203">
        <f>IF(N502="základní",J502,0)</f>
        <v>0</v>
      </c>
      <c r="BF502" s="203">
        <f>IF(N502="snížená",J502,0)</f>
        <v>0</v>
      </c>
      <c r="BG502" s="203">
        <f>IF(N502="zákl. přenesená",J502,0)</f>
        <v>0</v>
      </c>
      <c r="BH502" s="203">
        <f>IF(N502="sníž. přenesená",J502,0)</f>
        <v>0</v>
      </c>
      <c r="BI502" s="203">
        <f>IF(N502="nulová",J502,0)</f>
        <v>0</v>
      </c>
      <c r="BJ502" s="23" t="s">
        <v>80</v>
      </c>
      <c r="BK502" s="203">
        <f>ROUND(I502*H502,2)</f>
        <v>0</v>
      </c>
      <c r="BL502" s="23" t="s">
        <v>169</v>
      </c>
      <c r="BM502" s="23" t="s">
        <v>1111</v>
      </c>
    </row>
    <row r="503" spans="2:65" s="1" customFormat="1" ht="256.5">
      <c r="B503" s="40"/>
      <c r="C503" s="62"/>
      <c r="D503" s="204" t="s">
        <v>171</v>
      </c>
      <c r="E503" s="62"/>
      <c r="F503" s="205" t="s">
        <v>601</v>
      </c>
      <c r="G503" s="62"/>
      <c r="H503" s="62"/>
      <c r="I503" s="162"/>
      <c r="J503" s="62"/>
      <c r="K503" s="62"/>
      <c r="L503" s="60"/>
      <c r="M503" s="206"/>
      <c r="N503" s="41"/>
      <c r="O503" s="41"/>
      <c r="P503" s="41"/>
      <c r="Q503" s="41"/>
      <c r="R503" s="41"/>
      <c r="S503" s="41"/>
      <c r="T503" s="77"/>
      <c r="AT503" s="23" t="s">
        <v>171</v>
      </c>
      <c r="AU503" s="23" t="s">
        <v>82</v>
      </c>
    </row>
    <row r="504" spans="2:65" s="11" customFormat="1">
      <c r="B504" s="207"/>
      <c r="C504" s="208"/>
      <c r="D504" s="204" t="s">
        <v>173</v>
      </c>
      <c r="E504" s="209" t="s">
        <v>21</v>
      </c>
      <c r="F504" s="210" t="s">
        <v>1009</v>
      </c>
      <c r="G504" s="208"/>
      <c r="H504" s="211" t="s">
        <v>21</v>
      </c>
      <c r="I504" s="212"/>
      <c r="J504" s="208"/>
      <c r="K504" s="208"/>
      <c r="L504" s="213"/>
      <c r="M504" s="214"/>
      <c r="N504" s="215"/>
      <c r="O504" s="215"/>
      <c r="P504" s="215"/>
      <c r="Q504" s="215"/>
      <c r="R504" s="215"/>
      <c r="S504" s="215"/>
      <c r="T504" s="216"/>
      <c r="AT504" s="217" t="s">
        <v>173</v>
      </c>
      <c r="AU504" s="217" t="s">
        <v>82</v>
      </c>
      <c r="AV504" s="11" t="s">
        <v>80</v>
      </c>
      <c r="AW504" s="11" t="s">
        <v>36</v>
      </c>
      <c r="AX504" s="11" t="s">
        <v>72</v>
      </c>
      <c r="AY504" s="217" t="s">
        <v>162</v>
      </c>
    </row>
    <row r="505" spans="2:65" s="11" customFormat="1">
      <c r="B505" s="207"/>
      <c r="C505" s="208"/>
      <c r="D505" s="204" t="s">
        <v>173</v>
      </c>
      <c r="E505" s="209" t="s">
        <v>21</v>
      </c>
      <c r="F505" s="210" t="s">
        <v>608</v>
      </c>
      <c r="G505" s="208"/>
      <c r="H505" s="211" t="s">
        <v>21</v>
      </c>
      <c r="I505" s="212"/>
      <c r="J505" s="208"/>
      <c r="K505" s="208"/>
      <c r="L505" s="213"/>
      <c r="M505" s="214"/>
      <c r="N505" s="215"/>
      <c r="O505" s="215"/>
      <c r="P505" s="215"/>
      <c r="Q505" s="215"/>
      <c r="R505" s="215"/>
      <c r="S505" s="215"/>
      <c r="T505" s="216"/>
      <c r="AT505" s="217" t="s">
        <v>173</v>
      </c>
      <c r="AU505" s="217" t="s">
        <v>82</v>
      </c>
      <c r="AV505" s="11" t="s">
        <v>80</v>
      </c>
      <c r="AW505" s="11" t="s">
        <v>36</v>
      </c>
      <c r="AX505" s="11" t="s">
        <v>72</v>
      </c>
      <c r="AY505" s="217" t="s">
        <v>162</v>
      </c>
    </row>
    <row r="506" spans="2:65" s="12" customFormat="1">
      <c r="B506" s="218"/>
      <c r="C506" s="219"/>
      <c r="D506" s="204" t="s">
        <v>173</v>
      </c>
      <c r="E506" s="220" t="s">
        <v>21</v>
      </c>
      <c r="F506" s="221" t="s">
        <v>1112</v>
      </c>
      <c r="G506" s="219"/>
      <c r="H506" s="222">
        <v>5680.8670000000002</v>
      </c>
      <c r="I506" s="223"/>
      <c r="J506" s="219"/>
      <c r="K506" s="219"/>
      <c r="L506" s="224"/>
      <c r="M506" s="225"/>
      <c r="N506" s="226"/>
      <c r="O506" s="226"/>
      <c r="P506" s="226"/>
      <c r="Q506" s="226"/>
      <c r="R506" s="226"/>
      <c r="S506" s="226"/>
      <c r="T506" s="227"/>
      <c r="AT506" s="228" t="s">
        <v>173</v>
      </c>
      <c r="AU506" s="228" t="s">
        <v>82</v>
      </c>
      <c r="AV506" s="12" t="s">
        <v>82</v>
      </c>
      <c r="AW506" s="12" t="s">
        <v>36</v>
      </c>
      <c r="AX506" s="12" t="s">
        <v>72</v>
      </c>
      <c r="AY506" s="228" t="s">
        <v>162</v>
      </c>
    </row>
    <row r="507" spans="2:65" s="13" customFormat="1">
      <c r="B507" s="229"/>
      <c r="C507" s="230"/>
      <c r="D507" s="231" t="s">
        <v>173</v>
      </c>
      <c r="E507" s="232" t="s">
        <v>21</v>
      </c>
      <c r="F507" s="233" t="s">
        <v>177</v>
      </c>
      <c r="G507" s="230"/>
      <c r="H507" s="234">
        <v>5680.8670000000002</v>
      </c>
      <c r="I507" s="235"/>
      <c r="J507" s="230"/>
      <c r="K507" s="230"/>
      <c r="L507" s="236"/>
      <c r="M507" s="237"/>
      <c r="N507" s="238"/>
      <c r="O507" s="238"/>
      <c r="P507" s="238"/>
      <c r="Q507" s="238"/>
      <c r="R507" s="238"/>
      <c r="S507" s="238"/>
      <c r="T507" s="239"/>
      <c r="AT507" s="240" t="s">
        <v>173</v>
      </c>
      <c r="AU507" s="240" t="s">
        <v>82</v>
      </c>
      <c r="AV507" s="13" t="s">
        <v>169</v>
      </c>
      <c r="AW507" s="13" t="s">
        <v>36</v>
      </c>
      <c r="AX507" s="13" t="s">
        <v>80</v>
      </c>
      <c r="AY507" s="240" t="s">
        <v>162</v>
      </c>
    </row>
    <row r="508" spans="2:65" s="1" customFormat="1" ht="20.45" customHeight="1">
      <c r="B508" s="40"/>
      <c r="C508" s="192" t="s">
        <v>553</v>
      </c>
      <c r="D508" s="192" t="s">
        <v>164</v>
      </c>
      <c r="E508" s="193" t="s">
        <v>610</v>
      </c>
      <c r="F508" s="194" t="s">
        <v>611</v>
      </c>
      <c r="G508" s="195" t="s">
        <v>357</v>
      </c>
      <c r="H508" s="196">
        <v>0.26900000000000002</v>
      </c>
      <c r="I508" s="197"/>
      <c r="J508" s="198">
        <f>ROUND(I508*H508,2)</f>
        <v>0</v>
      </c>
      <c r="K508" s="194" t="s">
        <v>21</v>
      </c>
      <c r="L508" s="60"/>
      <c r="M508" s="199" t="s">
        <v>21</v>
      </c>
      <c r="N508" s="200" t="s">
        <v>43</v>
      </c>
      <c r="O508" s="41"/>
      <c r="P508" s="201">
        <f>O508*H508</f>
        <v>0</v>
      </c>
      <c r="Q508" s="201">
        <v>0</v>
      </c>
      <c r="R508" s="201">
        <f>Q508*H508</f>
        <v>0</v>
      </c>
      <c r="S508" s="201">
        <v>0</v>
      </c>
      <c r="T508" s="202">
        <f>S508*H508</f>
        <v>0</v>
      </c>
      <c r="AR508" s="23" t="s">
        <v>169</v>
      </c>
      <c r="AT508" s="23" t="s">
        <v>164</v>
      </c>
      <c r="AU508" s="23" t="s">
        <v>82</v>
      </c>
      <c r="AY508" s="23" t="s">
        <v>162</v>
      </c>
      <c r="BE508" s="203">
        <f>IF(N508="základní",J508,0)</f>
        <v>0</v>
      </c>
      <c r="BF508" s="203">
        <f>IF(N508="snížená",J508,0)</f>
        <v>0</v>
      </c>
      <c r="BG508" s="203">
        <f>IF(N508="zákl. přenesená",J508,0)</f>
        <v>0</v>
      </c>
      <c r="BH508" s="203">
        <f>IF(N508="sníž. přenesená",J508,0)</f>
        <v>0</v>
      </c>
      <c r="BI508" s="203">
        <f>IF(N508="nulová",J508,0)</f>
        <v>0</v>
      </c>
      <c r="BJ508" s="23" t="s">
        <v>80</v>
      </c>
      <c r="BK508" s="203">
        <f>ROUND(I508*H508,2)</f>
        <v>0</v>
      </c>
      <c r="BL508" s="23" t="s">
        <v>169</v>
      </c>
      <c r="BM508" s="23" t="s">
        <v>1113</v>
      </c>
    </row>
    <row r="509" spans="2:65" s="1" customFormat="1" ht="40.5">
      <c r="B509" s="40"/>
      <c r="C509" s="62"/>
      <c r="D509" s="204" t="s">
        <v>486</v>
      </c>
      <c r="E509" s="62"/>
      <c r="F509" s="205" t="s">
        <v>613</v>
      </c>
      <c r="G509" s="62"/>
      <c r="H509" s="62"/>
      <c r="I509" s="162"/>
      <c r="J509" s="62"/>
      <c r="K509" s="62"/>
      <c r="L509" s="60"/>
      <c r="M509" s="206"/>
      <c r="N509" s="41"/>
      <c r="O509" s="41"/>
      <c r="P509" s="41"/>
      <c r="Q509" s="41"/>
      <c r="R509" s="41"/>
      <c r="S509" s="41"/>
      <c r="T509" s="77"/>
      <c r="AT509" s="23" t="s">
        <v>486</v>
      </c>
      <c r="AU509" s="23" t="s">
        <v>82</v>
      </c>
    </row>
    <row r="510" spans="2:65" s="11" customFormat="1">
      <c r="B510" s="207"/>
      <c r="C510" s="208"/>
      <c r="D510" s="204" t="s">
        <v>173</v>
      </c>
      <c r="E510" s="209" t="s">
        <v>21</v>
      </c>
      <c r="F510" s="210" t="s">
        <v>1009</v>
      </c>
      <c r="G510" s="208"/>
      <c r="H510" s="211" t="s">
        <v>21</v>
      </c>
      <c r="I510" s="212"/>
      <c r="J510" s="208"/>
      <c r="K510" s="208"/>
      <c r="L510" s="213"/>
      <c r="M510" s="214"/>
      <c r="N510" s="215"/>
      <c r="O510" s="215"/>
      <c r="P510" s="215"/>
      <c r="Q510" s="215"/>
      <c r="R510" s="215"/>
      <c r="S510" s="215"/>
      <c r="T510" s="216"/>
      <c r="AT510" s="217" t="s">
        <v>173</v>
      </c>
      <c r="AU510" s="217" t="s">
        <v>82</v>
      </c>
      <c r="AV510" s="11" t="s">
        <v>80</v>
      </c>
      <c r="AW510" s="11" t="s">
        <v>36</v>
      </c>
      <c r="AX510" s="11" t="s">
        <v>72</v>
      </c>
      <c r="AY510" s="217" t="s">
        <v>162</v>
      </c>
    </row>
    <row r="511" spans="2:65" s="11" customFormat="1">
      <c r="B511" s="207"/>
      <c r="C511" s="208"/>
      <c r="D511" s="204" t="s">
        <v>173</v>
      </c>
      <c r="E511" s="209" t="s">
        <v>21</v>
      </c>
      <c r="F511" s="210" t="s">
        <v>614</v>
      </c>
      <c r="G511" s="208"/>
      <c r="H511" s="211" t="s">
        <v>21</v>
      </c>
      <c r="I511" s="212"/>
      <c r="J511" s="208"/>
      <c r="K511" s="208"/>
      <c r="L511" s="213"/>
      <c r="M511" s="214"/>
      <c r="N511" s="215"/>
      <c r="O511" s="215"/>
      <c r="P511" s="215"/>
      <c r="Q511" s="215"/>
      <c r="R511" s="215"/>
      <c r="S511" s="215"/>
      <c r="T511" s="216"/>
      <c r="AT511" s="217" t="s">
        <v>173</v>
      </c>
      <c r="AU511" s="217" t="s">
        <v>82</v>
      </c>
      <c r="AV511" s="11" t="s">
        <v>80</v>
      </c>
      <c r="AW511" s="11" t="s">
        <v>36</v>
      </c>
      <c r="AX511" s="11" t="s">
        <v>72</v>
      </c>
      <c r="AY511" s="217" t="s">
        <v>162</v>
      </c>
    </row>
    <row r="512" spans="2:65" s="12" customFormat="1">
      <c r="B512" s="218"/>
      <c r="C512" s="219"/>
      <c r="D512" s="204" t="s">
        <v>173</v>
      </c>
      <c r="E512" s="220" t="s">
        <v>21</v>
      </c>
      <c r="F512" s="221" t="s">
        <v>1114</v>
      </c>
      <c r="G512" s="219"/>
      <c r="H512" s="222">
        <v>0.26900000000000002</v>
      </c>
      <c r="I512" s="223"/>
      <c r="J512" s="219"/>
      <c r="K512" s="219"/>
      <c r="L512" s="224"/>
      <c r="M512" s="225"/>
      <c r="N512" s="226"/>
      <c r="O512" s="226"/>
      <c r="P512" s="226"/>
      <c r="Q512" s="226"/>
      <c r="R512" s="226"/>
      <c r="S512" s="226"/>
      <c r="T512" s="227"/>
      <c r="AT512" s="228" t="s">
        <v>173</v>
      </c>
      <c r="AU512" s="228" t="s">
        <v>82</v>
      </c>
      <c r="AV512" s="12" t="s">
        <v>82</v>
      </c>
      <c r="AW512" s="12" t="s">
        <v>36</v>
      </c>
      <c r="AX512" s="12" t="s">
        <v>72</v>
      </c>
      <c r="AY512" s="228" t="s">
        <v>162</v>
      </c>
    </row>
    <row r="513" spans="2:65" s="13" customFormat="1">
      <c r="B513" s="229"/>
      <c r="C513" s="230"/>
      <c r="D513" s="204" t="s">
        <v>173</v>
      </c>
      <c r="E513" s="252" t="s">
        <v>21</v>
      </c>
      <c r="F513" s="253" t="s">
        <v>177</v>
      </c>
      <c r="G513" s="230"/>
      <c r="H513" s="254">
        <v>0.26900000000000002</v>
      </c>
      <c r="I513" s="235"/>
      <c r="J513" s="230"/>
      <c r="K513" s="230"/>
      <c r="L513" s="236"/>
      <c r="M513" s="237"/>
      <c r="N513" s="238"/>
      <c r="O513" s="238"/>
      <c r="P513" s="238"/>
      <c r="Q513" s="238"/>
      <c r="R513" s="238"/>
      <c r="S513" s="238"/>
      <c r="T513" s="239"/>
      <c r="AT513" s="240" t="s">
        <v>173</v>
      </c>
      <c r="AU513" s="240" t="s">
        <v>82</v>
      </c>
      <c r="AV513" s="13" t="s">
        <v>169</v>
      </c>
      <c r="AW513" s="13" t="s">
        <v>36</v>
      </c>
      <c r="AX513" s="13" t="s">
        <v>80</v>
      </c>
      <c r="AY513" s="240" t="s">
        <v>162</v>
      </c>
    </row>
    <row r="514" spans="2:65" s="10" customFormat="1" ht="29.85" customHeight="1">
      <c r="B514" s="175"/>
      <c r="C514" s="176"/>
      <c r="D514" s="189" t="s">
        <v>71</v>
      </c>
      <c r="E514" s="190" t="s">
        <v>616</v>
      </c>
      <c r="F514" s="190" t="s">
        <v>617</v>
      </c>
      <c r="G514" s="176"/>
      <c r="H514" s="176"/>
      <c r="I514" s="179"/>
      <c r="J514" s="191">
        <f>BK514</f>
        <v>0</v>
      </c>
      <c r="K514" s="176"/>
      <c r="L514" s="181"/>
      <c r="M514" s="182"/>
      <c r="N514" s="183"/>
      <c r="O514" s="183"/>
      <c r="P514" s="184">
        <f>SUM(P515:P516)</f>
        <v>0</v>
      </c>
      <c r="Q514" s="183"/>
      <c r="R514" s="184">
        <f>SUM(R515:R516)</f>
        <v>0</v>
      </c>
      <c r="S514" s="183"/>
      <c r="T514" s="185">
        <f>SUM(T515:T516)</f>
        <v>0</v>
      </c>
      <c r="AR514" s="186" t="s">
        <v>80</v>
      </c>
      <c r="AT514" s="187" t="s">
        <v>71</v>
      </c>
      <c r="AU514" s="187" t="s">
        <v>80</v>
      </c>
      <c r="AY514" s="186" t="s">
        <v>162</v>
      </c>
      <c r="BK514" s="188">
        <f>SUM(BK515:BK516)</f>
        <v>0</v>
      </c>
    </row>
    <row r="515" spans="2:65" s="1" customFormat="1" ht="20.45" customHeight="1">
      <c r="B515" s="40"/>
      <c r="C515" s="192" t="s">
        <v>458</v>
      </c>
      <c r="D515" s="192" t="s">
        <v>164</v>
      </c>
      <c r="E515" s="193" t="s">
        <v>618</v>
      </c>
      <c r="F515" s="194" t="s">
        <v>619</v>
      </c>
      <c r="G515" s="195" t="s">
        <v>357</v>
      </c>
      <c r="H515" s="196">
        <v>490.27600000000001</v>
      </c>
      <c r="I515" s="197"/>
      <c r="J515" s="198">
        <f>ROUND(I515*H515,2)</f>
        <v>0</v>
      </c>
      <c r="K515" s="194" t="s">
        <v>168</v>
      </c>
      <c r="L515" s="60"/>
      <c r="M515" s="199" t="s">
        <v>21</v>
      </c>
      <c r="N515" s="200" t="s">
        <v>43</v>
      </c>
      <c r="O515" s="41"/>
      <c r="P515" s="201">
        <f>O515*H515</f>
        <v>0</v>
      </c>
      <c r="Q515" s="201">
        <v>0</v>
      </c>
      <c r="R515" s="201">
        <f>Q515*H515</f>
        <v>0</v>
      </c>
      <c r="S515" s="201">
        <v>0</v>
      </c>
      <c r="T515" s="202">
        <f>S515*H515</f>
        <v>0</v>
      </c>
      <c r="AR515" s="23" t="s">
        <v>169</v>
      </c>
      <c r="AT515" s="23" t="s">
        <v>164</v>
      </c>
      <c r="AU515" s="23" t="s">
        <v>82</v>
      </c>
      <c r="AY515" s="23" t="s">
        <v>162</v>
      </c>
      <c r="BE515" s="203">
        <f>IF(N515="základní",J515,0)</f>
        <v>0</v>
      </c>
      <c r="BF515" s="203">
        <f>IF(N515="snížená",J515,0)</f>
        <v>0</v>
      </c>
      <c r="BG515" s="203">
        <f>IF(N515="zákl. přenesená",J515,0)</f>
        <v>0</v>
      </c>
      <c r="BH515" s="203">
        <f>IF(N515="sníž. přenesená",J515,0)</f>
        <v>0</v>
      </c>
      <c r="BI515" s="203">
        <f>IF(N515="nulová",J515,0)</f>
        <v>0</v>
      </c>
      <c r="BJ515" s="23" t="s">
        <v>80</v>
      </c>
      <c r="BK515" s="203">
        <f>ROUND(I515*H515,2)</f>
        <v>0</v>
      </c>
      <c r="BL515" s="23" t="s">
        <v>169</v>
      </c>
      <c r="BM515" s="23" t="s">
        <v>1115</v>
      </c>
    </row>
    <row r="516" spans="2:65" s="1" customFormat="1" ht="27">
      <c r="B516" s="40"/>
      <c r="C516" s="62"/>
      <c r="D516" s="204" t="s">
        <v>171</v>
      </c>
      <c r="E516" s="62"/>
      <c r="F516" s="205" t="s">
        <v>621</v>
      </c>
      <c r="G516" s="62"/>
      <c r="H516" s="62"/>
      <c r="I516" s="162"/>
      <c r="J516" s="62"/>
      <c r="K516" s="62"/>
      <c r="L516" s="60"/>
      <c r="M516" s="206"/>
      <c r="N516" s="41"/>
      <c r="O516" s="41"/>
      <c r="P516" s="41"/>
      <c r="Q516" s="41"/>
      <c r="R516" s="41"/>
      <c r="S516" s="41"/>
      <c r="T516" s="77"/>
      <c r="AT516" s="23" t="s">
        <v>171</v>
      </c>
      <c r="AU516" s="23" t="s">
        <v>82</v>
      </c>
    </row>
    <row r="517" spans="2:65" s="10" customFormat="1" ht="37.35" customHeight="1">
      <c r="B517" s="175"/>
      <c r="C517" s="176"/>
      <c r="D517" s="177" t="s">
        <v>71</v>
      </c>
      <c r="E517" s="178" t="s">
        <v>622</v>
      </c>
      <c r="F517" s="178" t="s">
        <v>623</v>
      </c>
      <c r="G517" s="176"/>
      <c r="H517" s="176"/>
      <c r="I517" s="179"/>
      <c r="J517" s="180">
        <f>BK517</f>
        <v>0</v>
      </c>
      <c r="K517" s="176"/>
      <c r="L517" s="181"/>
      <c r="M517" s="182"/>
      <c r="N517" s="183"/>
      <c r="O517" s="183"/>
      <c r="P517" s="184">
        <f>P518</f>
        <v>0</v>
      </c>
      <c r="Q517" s="183"/>
      <c r="R517" s="184">
        <f>R518</f>
        <v>0.26891999999999999</v>
      </c>
      <c r="S517" s="183"/>
      <c r="T517" s="185">
        <f>T518</f>
        <v>0.56024999999999991</v>
      </c>
      <c r="AR517" s="186" t="s">
        <v>82</v>
      </c>
      <c r="AT517" s="187" t="s">
        <v>71</v>
      </c>
      <c r="AU517" s="187" t="s">
        <v>72</v>
      </c>
      <c r="AY517" s="186" t="s">
        <v>162</v>
      </c>
      <c r="BK517" s="188">
        <f>BK518</f>
        <v>0</v>
      </c>
    </row>
    <row r="518" spans="2:65" s="10" customFormat="1" ht="19.899999999999999" customHeight="1">
      <c r="B518" s="175"/>
      <c r="C518" s="176"/>
      <c r="D518" s="189" t="s">
        <v>71</v>
      </c>
      <c r="E518" s="190" t="s">
        <v>624</v>
      </c>
      <c r="F518" s="190" t="s">
        <v>625</v>
      </c>
      <c r="G518" s="176"/>
      <c r="H518" s="176"/>
      <c r="I518" s="179"/>
      <c r="J518" s="191">
        <f>BK518</f>
        <v>0</v>
      </c>
      <c r="K518" s="176"/>
      <c r="L518" s="181"/>
      <c r="M518" s="182"/>
      <c r="N518" s="183"/>
      <c r="O518" s="183"/>
      <c r="P518" s="184">
        <f>SUM(P519:P543)</f>
        <v>0</v>
      </c>
      <c r="Q518" s="183"/>
      <c r="R518" s="184">
        <f>SUM(R519:R543)</f>
        <v>0.26891999999999999</v>
      </c>
      <c r="S518" s="183"/>
      <c r="T518" s="185">
        <f>SUM(T519:T543)</f>
        <v>0.56024999999999991</v>
      </c>
      <c r="AR518" s="186" t="s">
        <v>82</v>
      </c>
      <c r="AT518" s="187" t="s">
        <v>71</v>
      </c>
      <c r="AU518" s="187" t="s">
        <v>80</v>
      </c>
      <c r="AY518" s="186" t="s">
        <v>162</v>
      </c>
      <c r="BK518" s="188">
        <f>SUM(BK519:BK543)</f>
        <v>0</v>
      </c>
    </row>
    <row r="519" spans="2:65" s="1" customFormat="1" ht="20.45" customHeight="1">
      <c r="B519" s="40"/>
      <c r="C519" s="192" t="s">
        <v>626</v>
      </c>
      <c r="D519" s="192" t="s">
        <v>164</v>
      </c>
      <c r="E519" s="193" t="s">
        <v>627</v>
      </c>
      <c r="F519" s="194" t="s">
        <v>628</v>
      </c>
      <c r="G519" s="195" t="s">
        <v>260</v>
      </c>
      <c r="H519" s="196">
        <v>124.5</v>
      </c>
      <c r="I519" s="197"/>
      <c r="J519" s="198">
        <f>ROUND(I519*H519,2)</f>
        <v>0</v>
      </c>
      <c r="K519" s="194" t="s">
        <v>168</v>
      </c>
      <c r="L519" s="60"/>
      <c r="M519" s="199" t="s">
        <v>21</v>
      </c>
      <c r="N519" s="200" t="s">
        <v>43</v>
      </c>
      <c r="O519" s="41"/>
      <c r="P519" s="201">
        <f>O519*H519</f>
        <v>0</v>
      </c>
      <c r="Q519" s="201">
        <v>0</v>
      </c>
      <c r="R519" s="201">
        <f>Q519*H519</f>
        <v>0</v>
      </c>
      <c r="S519" s="201">
        <v>4.4999999999999997E-3</v>
      </c>
      <c r="T519" s="202">
        <f>S519*H519</f>
        <v>0.56024999999999991</v>
      </c>
      <c r="AR519" s="23" t="s">
        <v>271</v>
      </c>
      <c r="AT519" s="23" t="s">
        <v>164</v>
      </c>
      <c r="AU519" s="23" t="s">
        <v>82</v>
      </c>
      <c r="AY519" s="23" t="s">
        <v>162</v>
      </c>
      <c r="BE519" s="203">
        <f>IF(N519="základní",J519,0)</f>
        <v>0</v>
      </c>
      <c r="BF519" s="203">
        <f>IF(N519="snížená",J519,0)</f>
        <v>0</v>
      </c>
      <c r="BG519" s="203">
        <f>IF(N519="zákl. přenesená",J519,0)</f>
        <v>0</v>
      </c>
      <c r="BH519" s="203">
        <f>IF(N519="sníž. přenesená",J519,0)</f>
        <v>0</v>
      </c>
      <c r="BI519" s="203">
        <f>IF(N519="nulová",J519,0)</f>
        <v>0</v>
      </c>
      <c r="BJ519" s="23" t="s">
        <v>80</v>
      </c>
      <c r="BK519" s="203">
        <f>ROUND(I519*H519,2)</f>
        <v>0</v>
      </c>
      <c r="BL519" s="23" t="s">
        <v>271</v>
      </c>
      <c r="BM519" s="23" t="s">
        <v>1116</v>
      </c>
    </row>
    <row r="520" spans="2:65" s="1" customFormat="1" ht="40.5">
      <c r="B520" s="40"/>
      <c r="C520" s="62"/>
      <c r="D520" s="204" t="s">
        <v>171</v>
      </c>
      <c r="E520" s="62"/>
      <c r="F520" s="205" t="s">
        <v>630</v>
      </c>
      <c r="G520" s="62"/>
      <c r="H520" s="62"/>
      <c r="I520" s="162"/>
      <c r="J520" s="62"/>
      <c r="K520" s="62"/>
      <c r="L520" s="60"/>
      <c r="M520" s="206"/>
      <c r="N520" s="41"/>
      <c r="O520" s="41"/>
      <c r="P520" s="41"/>
      <c r="Q520" s="41"/>
      <c r="R520" s="41"/>
      <c r="S520" s="41"/>
      <c r="T520" s="77"/>
      <c r="AT520" s="23" t="s">
        <v>171</v>
      </c>
      <c r="AU520" s="23" t="s">
        <v>82</v>
      </c>
    </row>
    <row r="521" spans="2:65" s="11" customFormat="1">
      <c r="B521" s="207"/>
      <c r="C521" s="208"/>
      <c r="D521" s="204" t="s">
        <v>173</v>
      </c>
      <c r="E521" s="209" t="s">
        <v>21</v>
      </c>
      <c r="F521" s="210" t="s">
        <v>1009</v>
      </c>
      <c r="G521" s="208"/>
      <c r="H521" s="211" t="s">
        <v>21</v>
      </c>
      <c r="I521" s="212"/>
      <c r="J521" s="208"/>
      <c r="K521" s="208"/>
      <c r="L521" s="213"/>
      <c r="M521" s="214"/>
      <c r="N521" s="215"/>
      <c r="O521" s="215"/>
      <c r="P521" s="215"/>
      <c r="Q521" s="215"/>
      <c r="R521" s="215"/>
      <c r="S521" s="215"/>
      <c r="T521" s="216"/>
      <c r="AT521" s="217" t="s">
        <v>173</v>
      </c>
      <c r="AU521" s="217" t="s">
        <v>82</v>
      </c>
      <c r="AV521" s="11" t="s">
        <v>80</v>
      </c>
      <c r="AW521" s="11" t="s">
        <v>36</v>
      </c>
      <c r="AX521" s="11" t="s">
        <v>72</v>
      </c>
      <c r="AY521" s="217" t="s">
        <v>162</v>
      </c>
    </row>
    <row r="522" spans="2:65" s="11" customFormat="1">
      <c r="B522" s="207"/>
      <c r="C522" s="208"/>
      <c r="D522" s="204" t="s">
        <v>173</v>
      </c>
      <c r="E522" s="209" t="s">
        <v>21</v>
      </c>
      <c r="F522" s="210" t="s">
        <v>631</v>
      </c>
      <c r="G522" s="208"/>
      <c r="H522" s="211" t="s">
        <v>21</v>
      </c>
      <c r="I522" s="212"/>
      <c r="J522" s="208"/>
      <c r="K522" s="208"/>
      <c r="L522" s="213"/>
      <c r="M522" s="214"/>
      <c r="N522" s="215"/>
      <c r="O522" s="215"/>
      <c r="P522" s="215"/>
      <c r="Q522" s="215"/>
      <c r="R522" s="215"/>
      <c r="S522" s="215"/>
      <c r="T522" s="216"/>
      <c r="AT522" s="217" t="s">
        <v>173</v>
      </c>
      <c r="AU522" s="217" t="s">
        <v>82</v>
      </c>
      <c r="AV522" s="11" t="s">
        <v>80</v>
      </c>
      <c r="AW522" s="11" t="s">
        <v>36</v>
      </c>
      <c r="AX522" s="11" t="s">
        <v>72</v>
      </c>
      <c r="AY522" s="217" t="s">
        <v>162</v>
      </c>
    </row>
    <row r="523" spans="2:65" s="11" customFormat="1">
      <c r="B523" s="207"/>
      <c r="C523" s="208"/>
      <c r="D523" s="204" t="s">
        <v>173</v>
      </c>
      <c r="E523" s="209" t="s">
        <v>21</v>
      </c>
      <c r="F523" s="210" t="s">
        <v>210</v>
      </c>
      <c r="G523" s="208"/>
      <c r="H523" s="211" t="s">
        <v>21</v>
      </c>
      <c r="I523" s="212"/>
      <c r="J523" s="208"/>
      <c r="K523" s="208"/>
      <c r="L523" s="213"/>
      <c r="M523" s="214"/>
      <c r="N523" s="215"/>
      <c r="O523" s="215"/>
      <c r="P523" s="215"/>
      <c r="Q523" s="215"/>
      <c r="R523" s="215"/>
      <c r="S523" s="215"/>
      <c r="T523" s="216"/>
      <c r="AT523" s="217" t="s">
        <v>173</v>
      </c>
      <c r="AU523" s="217" t="s">
        <v>82</v>
      </c>
      <c r="AV523" s="11" t="s">
        <v>80</v>
      </c>
      <c r="AW523" s="11" t="s">
        <v>36</v>
      </c>
      <c r="AX523" s="11" t="s">
        <v>72</v>
      </c>
      <c r="AY523" s="217" t="s">
        <v>162</v>
      </c>
    </row>
    <row r="524" spans="2:65" s="12" customFormat="1">
      <c r="B524" s="218"/>
      <c r="C524" s="219"/>
      <c r="D524" s="204" t="s">
        <v>173</v>
      </c>
      <c r="E524" s="220" t="s">
        <v>21</v>
      </c>
      <c r="F524" s="221" t="s">
        <v>1015</v>
      </c>
      <c r="G524" s="219"/>
      <c r="H524" s="222">
        <v>60</v>
      </c>
      <c r="I524" s="223"/>
      <c r="J524" s="219"/>
      <c r="K524" s="219"/>
      <c r="L524" s="224"/>
      <c r="M524" s="225"/>
      <c r="N524" s="226"/>
      <c r="O524" s="226"/>
      <c r="P524" s="226"/>
      <c r="Q524" s="226"/>
      <c r="R524" s="226"/>
      <c r="S524" s="226"/>
      <c r="T524" s="227"/>
      <c r="AT524" s="228" t="s">
        <v>173</v>
      </c>
      <c r="AU524" s="228" t="s">
        <v>82</v>
      </c>
      <c r="AV524" s="12" t="s">
        <v>82</v>
      </c>
      <c r="AW524" s="12" t="s">
        <v>36</v>
      </c>
      <c r="AX524" s="12" t="s">
        <v>72</v>
      </c>
      <c r="AY524" s="228" t="s">
        <v>162</v>
      </c>
    </row>
    <row r="525" spans="2:65" s="11" customFormat="1">
      <c r="B525" s="207"/>
      <c r="C525" s="208"/>
      <c r="D525" s="204" t="s">
        <v>173</v>
      </c>
      <c r="E525" s="209" t="s">
        <v>21</v>
      </c>
      <c r="F525" s="210" t="s">
        <v>212</v>
      </c>
      <c r="G525" s="208"/>
      <c r="H525" s="211" t="s">
        <v>21</v>
      </c>
      <c r="I525" s="212"/>
      <c r="J525" s="208"/>
      <c r="K525" s="208"/>
      <c r="L525" s="213"/>
      <c r="M525" s="214"/>
      <c r="N525" s="215"/>
      <c r="O525" s="215"/>
      <c r="P525" s="215"/>
      <c r="Q525" s="215"/>
      <c r="R525" s="215"/>
      <c r="S525" s="215"/>
      <c r="T525" s="216"/>
      <c r="AT525" s="217" t="s">
        <v>173</v>
      </c>
      <c r="AU525" s="217" t="s">
        <v>82</v>
      </c>
      <c r="AV525" s="11" t="s">
        <v>80</v>
      </c>
      <c r="AW525" s="11" t="s">
        <v>36</v>
      </c>
      <c r="AX525" s="11" t="s">
        <v>72</v>
      </c>
      <c r="AY525" s="217" t="s">
        <v>162</v>
      </c>
    </row>
    <row r="526" spans="2:65" s="12" customFormat="1">
      <c r="B526" s="218"/>
      <c r="C526" s="219"/>
      <c r="D526" s="204" t="s">
        <v>173</v>
      </c>
      <c r="E526" s="220" t="s">
        <v>21</v>
      </c>
      <c r="F526" s="221" t="s">
        <v>1016</v>
      </c>
      <c r="G526" s="219"/>
      <c r="H526" s="222">
        <v>64.5</v>
      </c>
      <c r="I526" s="223"/>
      <c r="J526" s="219"/>
      <c r="K526" s="219"/>
      <c r="L526" s="224"/>
      <c r="M526" s="225"/>
      <c r="N526" s="226"/>
      <c r="O526" s="226"/>
      <c r="P526" s="226"/>
      <c r="Q526" s="226"/>
      <c r="R526" s="226"/>
      <c r="S526" s="226"/>
      <c r="T526" s="227"/>
      <c r="AT526" s="228" t="s">
        <v>173</v>
      </c>
      <c r="AU526" s="228" t="s">
        <v>82</v>
      </c>
      <c r="AV526" s="12" t="s">
        <v>82</v>
      </c>
      <c r="AW526" s="12" t="s">
        <v>36</v>
      </c>
      <c r="AX526" s="12" t="s">
        <v>72</v>
      </c>
      <c r="AY526" s="228" t="s">
        <v>162</v>
      </c>
    </row>
    <row r="527" spans="2:65" s="13" customFormat="1">
      <c r="B527" s="229"/>
      <c r="C527" s="230"/>
      <c r="D527" s="231" t="s">
        <v>173</v>
      </c>
      <c r="E527" s="232" t="s">
        <v>21</v>
      </c>
      <c r="F527" s="233" t="s">
        <v>177</v>
      </c>
      <c r="G527" s="230"/>
      <c r="H527" s="234">
        <v>124.5</v>
      </c>
      <c r="I527" s="235"/>
      <c r="J527" s="230"/>
      <c r="K527" s="230"/>
      <c r="L527" s="236"/>
      <c r="M527" s="237"/>
      <c r="N527" s="238"/>
      <c r="O527" s="238"/>
      <c r="P527" s="238"/>
      <c r="Q527" s="238"/>
      <c r="R527" s="238"/>
      <c r="S527" s="238"/>
      <c r="T527" s="239"/>
      <c r="AT527" s="240" t="s">
        <v>173</v>
      </c>
      <c r="AU527" s="240" t="s">
        <v>82</v>
      </c>
      <c r="AV527" s="13" t="s">
        <v>169</v>
      </c>
      <c r="AW527" s="13" t="s">
        <v>36</v>
      </c>
      <c r="AX527" s="13" t="s">
        <v>80</v>
      </c>
      <c r="AY527" s="240" t="s">
        <v>162</v>
      </c>
    </row>
    <row r="528" spans="2:65" s="1" customFormat="1" ht="28.9" customHeight="1">
      <c r="B528" s="40"/>
      <c r="C528" s="192" t="s">
        <v>634</v>
      </c>
      <c r="D528" s="192" t="s">
        <v>164</v>
      </c>
      <c r="E528" s="193" t="s">
        <v>635</v>
      </c>
      <c r="F528" s="194" t="s">
        <v>636</v>
      </c>
      <c r="G528" s="195" t="s">
        <v>260</v>
      </c>
      <c r="H528" s="196">
        <v>124.5</v>
      </c>
      <c r="I528" s="197"/>
      <c r="J528" s="198">
        <f>ROUND(I528*H528,2)</f>
        <v>0</v>
      </c>
      <c r="K528" s="194" t="s">
        <v>168</v>
      </c>
      <c r="L528" s="60"/>
      <c r="M528" s="199" t="s">
        <v>21</v>
      </c>
      <c r="N528" s="200" t="s">
        <v>43</v>
      </c>
      <c r="O528" s="41"/>
      <c r="P528" s="201">
        <f>O528*H528</f>
        <v>0</v>
      </c>
      <c r="Q528" s="201">
        <v>0</v>
      </c>
      <c r="R528" s="201">
        <f>Q528*H528</f>
        <v>0</v>
      </c>
      <c r="S528" s="201">
        <v>0</v>
      </c>
      <c r="T528" s="202">
        <f>S528*H528</f>
        <v>0</v>
      </c>
      <c r="AR528" s="23" t="s">
        <v>271</v>
      </c>
      <c r="AT528" s="23" t="s">
        <v>164</v>
      </c>
      <c r="AU528" s="23" t="s">
        <v>82</v>
      </c>
      <c r="AY528" s="23" t="s">
        <v>162</v>
      </c>
      <c r="BE528" s="203">
        <f>IF(N528="základní",J528,0)</f>
        <v>0</v>
      </c>
      <c r="BF528" s="203">
        <f>IF(N528="snížená",J528,0)</f>
        <v>0</v>
      </c>
      <c r="BG528" s="203">
        <f>IF(N528="zákl. přenesená",J528,0)</f>
        <v>0</v>
      </c>
      <c r="BH528" s="203">
        <f>IF(N528="sníž. přenesená",J528,0)</f>
        <v>0</v>
      </c>
      <c r="BI528" s="203">
        <f>IF(N528="nulová",J528,0)</f>
        <v>0</v>
      </c>
      <c r="BJ528" s="23" t="s">
        <v>80</v>
      </c>
      <c r="BK528" s="203">
        <f>ROUND(I528*H528,2)</f>
        <v>0</v>
      </c>
      <c r="BL528" s="23" t="s">
        <v>271</v>
      </c>
      <c r="BM528" s="23" t="s">
        <v>1117</v>
      </c>
    </row>
    <row r="529" spans="2:65" s="1" customFormat="1" ht="54">
      <c r="B529" s="40"/>
      <c r="C529" s="62"/>
      <c r="D529" s="204" t="s">
        <v>171</v>
      </c>
      <c r="E529" s="62"/>
      <c r="F529" s="205" t="s">
        <v>638</v>
      </c>
      <c r="G529" s="62"/>
      <c r="H529" s="62"/>
      <c r="I529" s="162"/>
      <c r="J529" s="62"/>
      <c r="K529" s="62"/>
      <c r="L529" s="60"/>
      <c r="M529" s="206"/>
      <c r="N529" s="41"/>
      <c r="O529" s="41"/>
      <c r="P529" s="41"/>
      <c r="Q529" s="41"/>
      <c r="R529" s="41"/>
      <c r="S529" s="41"/>
      <c r="T529" s="77"/>
      <c r="AT529" s="23" t="s">
        <v>171</v>
      </c>
      <c r="AU529" s="23" t="s">
        <v>82</v>
      </c>
    </row>
    <row r="530" spans="2:65" s="11" customFormat="1">
      <c r="B530" s="207"/>
      <c r="C530" s="208"/>
      <c r="D530" s="204" t="s">
        <v>173</v>
      </c>
      <c r="E530" s="209" t="s">
        <v>21</v>
      </c>
      <c r="F530" s="210" t="s">
        <v>1009</v>
      </c>
      <c r="G530" s="208"/>
      <c r="H530" s="211" t="s">
        <v>21</v>
      </c>
      <c r="I530" s="212"/>
      <c r="J530" s="208"/>
      <c r="K530" s="208"/>
      <c r="L530" s="213"/>
      <c r="M530" s="214"/>
      <c r="N530" s="215"/>
      <c r="O530" s="215"/>
      <c r="P530" s="215"/>
      <c r="Q530" s="215"/>
      <c r="R530" s="215"/>
      <c r="S530" s="215"/>
      <c r="T530" s="216"/>
      <c r="AT530" s="217" t="s">
        <v>173</v>
      </c>
      <c r="AU530" s="217" t="s">
        <v>82</v>
      </c>
      <c r="AV530" s="11" t="s">
        <v>80</v>
      </c>
      <c r="AW530" s="11" t="s">
        <v>36</v>
      </c>
      <c r="AX530" s="11" t="s">
        <v>72</v>
      </c>
      <c r="AY530" s="217" t="s">
        <v>162</v>
      </c>
    </row>
    <row r="531" spans="2:65" s="11" customFormat="1">
      <c r="B531" s="207"/>
      <c r="C531" s="208"/>
      <c r="D531" s="204" t="s">
        <v>173</v>
      </c>
      <c r="E531" s="209" t="s">
        <v>21</v>
      </c>
      <c r="F531" s="210" t="s">
        <v>639</v>
      </c>
      <c r="G531" s="208"/>
      <c r="H531" s="211" t="s">
        <v>21</v>
      </c>
      <c r="I531" s="212"/>
      <c r="J531" s="208"/>
      <c r="K531" s="208"/>
      <c r="L531" s="213"/>
      <c r="M531" s="214"/>
      <c r="N531" s="215"/>
      <c r="O531" s="215"/>
      <c r="P531" s="215"/>
      <c r="Q531" s="215"/>
      <c r="R531" s="215"/>
      <c r="S531" s="215"/>
      <c r="T531" s="216"/>
      <c r="AT531" s="217" t="s">
        <v>173</v>
      </c>
      <c r="AU531" s="217" t="s">
        <v>82</v>
      </c>
      <c r="AV531" s="11" t="s">
        <v>80</v>
      </c>
      <c r="AW531" s="11" t="s">
        <v>36</v>
      </c>
      <c r="AX531" s="11" t="s">
        <v>72</v>
      </c>
      <c r="AY531" s="217" t="s">
        <v>162</v>
      </c>
    </row>
    <row r="532" spans="2:65" s="11" customFormat="1">
      <c r="B532" s="207"/>
      <c r="C532" s="208"/>
      <c r="D532" s="204" t="s">
        <v>173</v>
      </c>
      <c r="E532" s="209" t="s">
        <v>21</v>
      </c>
      <c r="F532" s="210" t="s">
        <v>210</v>
      </c>
      <c r="G532" s="208"/>
      <c r="H532" s="211" t="s">
        <v>21</v>
      </c>
      <c r="I532" s="212"/>
      <c r="J532" s="208"/>
      <c r="K532" s="208"/>
      <c r="L532" s="213"/>
      <c r="M532" s="214"/>
      <c r="N532" s="215"/>
      <c r="O532" s="215"/>
      <c r="P532" s="215"/>
      <c r="Q532" s="215"/>
      <c r="R532" s="215"/>
      <c r="S532" s="215"/>
      <c r="T532" s="216"/>
      <c r="AT532" s="217" t="s">
        <v>173</v>
      </c>
      <c r="AU532" s="217" t="s">
        <v>82</v>
      </c>
      <c r="AV532" s="11" t="s">
        <v>80</v>
      </c>
      <c r="AW532" s="11" t="s">
        <v>36</v>
      </c>
      <c r="AX532" s="11" t="s">
        <v>72</v>
      </c>
      <c r="AY532" s="217" t="s">
        <v>162</v>
      </c>
    </row>
    <row r="533" spans="2:65" s="12" customFormat="1">
      <c r="B533" s="218"/>
      <c r="C533" s="219"/>
      <c r="D533" s="204" t="s">
        <v>173</v>
      </c>
      <c r="E533" s="220" t="s">
        <v>21</v>
      </c>
      <c r="F533" s="221" t="s">
        <v>1015</v>
      </c>
      <c r="G533" s="219"/>
      <c r="H533" s="222">
        <v>60</v>
      </c>
      <c r="I533" s="223"/>
      <c r="J533" s="219"/>
      <c r="K533" s="219"/>
      <c r="L533" s="224"/>
      <c r="M533" s="225"/>
      <c r="N533" s="226"/>
      <c r="O533" s="226"/>
      <c r="P533" s="226"/>
      <c r="Q533" s="226"/>
      <c r="R533" s="226"/>
      <c r="S533" s="226"/>
      <c r="T533" s="227"/>
      <c r="AT533" s="228" t="s">
        <v>173</v>
      </c>
      <c r="AU533" s="228" t="s">
        <v>82</v>
      </c>
      <c r="AV533" s="12" t="s">
        <v>82</v>
      </c>
      <c r="AW533" s="12" t="s">
        <v>36</v>
      </c>
      <c r="AX533" s="12" t="s">
        <v>72</v>
      </c>
      <c r="AY533" s="228" t="s">
        <v>162</v>
      </c>
    </row>
    <row r="534" spans="2:65" s="11" customFormat="1">
      <c r="B534" s="207"/>
      <c r="C534" s="208"/>
      <c r="D534" s="204" t="s">
        <v>173</v>
      </c>
      <c r="E534" s="209" t="s">
        <v>21</v>
      </c>
      <c r="F534" s="210" t="s">
        <v>212</v>
      </c>
      <c r="G534" s="208"/>
      <c r="H534" s="211" t="s">
        <v>21</v>
      </c>
      <c r="I534" s="212"/>
      <c r="J534" s="208"/>
      <c r="K534" s="208"/>
      <c r="L534" s="213"/>
      <c r="M534" s="214"/>
      <c r="N534" s="215"/>
      <c r="O534" s="215"/>
      <c r="P534" s="215"/>
      <c r="Q534" s="215"/>
      <c r="R534" s="215"/>
      <c r="S534" s="215"/>
      <c r="T534" s="216"/>
      <c r="AT534" s="217" t="s">
        <v>173</v>
      </c>
      <c r="AU534" s="217" t="s">
        <v>82</v>
      </c>
      <c r="AV534" s="11" t="s">
        <v>80</v>
      </c>
      <c r="AW534" s="11" t="s">
        <v>36</v>
      </c>
      <c r="AX534" s="11" t="s">
        <v>72</v>
      </c>
      <c r="AY534" s="217" t="s">
        <v>162</v>
      </c>
    </row>
    <row r="535" spans="2:65" s="12" customFormat="1">
      <c r="B535" s="218"/>
      <c r="C535" s="219"/>
      <c r="D535" s="204" t="s">
        <v>173</v>
      </c>
      <c r="E535" s="220" t="s">
        <v>21</v>
      </c>
      <c r="F535" s="221" t="s">
        <v>1016</v>
      </c>
      <c r="G535" s="219"/>
      <c r="H535" s="222">
        <v>64.5</v>
      </c>
      <c r="I535" s="223"/>
      <c r="J535" s="219"/>
      <c r="K535" s="219"/>
      <c r="L535" s="224"/>
      <c r="M535" s="225"/>
      <c r="N535" s="226"/>
      <c r="O535" s="226"/>
      <c r="P535" s="226"/>
      <c r="Q535" s="226"/>
      <c r="R535" s="226"/>
      <c r="S535" s="226"/>
      <c r="T535" s="227"/>
      <c r="AT535" s="228" t="s">
        <v>173</v>
      </c>
      <c r="AU535" s="228" t="s">
        <v>82</v>
      </c>
      <c r="AV535" s="12" t="s">
        <v>82</v>
      </c>
      <c r="AW535" s="12" t="s">
        <v>36</v>
      </c>
      <c r="AX535" s="12" t="s">
        <v>72</v>
      </c>
      <c r="AY535" s="228" t="s">
        <v>162</v>
      </c>
    </row>
    <row r="536" spans="2:65" s="13" customFormat="1">
      <c r="B536" s="229"/>
      <c r="C536" s="230"/>
      <c r="D536" s="231" t="s">
        <v>173</v>
      </c>
      <c r="E536" s="232" t="s">
        <v>21</v>
      </c>
      <c r="F536" s="233" t="s">
        <v>177</v>
      </c>
      <c r="G536" s="230"/>
      <c r="H536" s="234">
        <v>124.5</v>
      </c>
      <c r="I536" s="235"/>
      <c r="J536" s="230"/>
      <c r="K536" s="230"/>
      <c r="L536" s="236"/>
      <c r="M536" s="237"/>
      <c r="N536" s="238"/>
      <c r="O536" s="238"/>
      <c r="P536" s="238"/>
      <c r="Q536" s="238"/>
      <c r="R536" s="238"/>
      <c r="S536" s="238"/>
      <c r="T536" s="239"/>
      <c r="AT536" s="240" t="s">
        <v>173</v>
      </c>
      <c r="AU536" s="240" t="s">
        <v>82</v>
      </c>
      <c r="AV536" s="13" t="s">
        <v>169</v>
      </c>
      <c r="AW536" s="13" t="s">
        <v>36</v>
      </c>
      <c r="AX536" s="13" t="s">
        <v>80</v>
      </c>
      <c r="AY536" s="240" t="s">
        <v>162</v>
      </c>
    </row>
    <row r="537" spans="2:65" s="1" customFormat="1" ht="20.45" customHeight="1">
      <c r="B537" s="40"/>
      <c r="C537" s="242" t="s">
        <v>640</v>
      </c>
      <c r="D537" s="242" t="s">
        <v>387</v>
      </c>
      <c r="E537" s="243" t="s">
        <v>641</v>
      </c>
      <c r="F537" s="244" t="s">
        <v>642</v>
      </c>
      <c r="G537" s="245" t="s">
        <v>260</v>
      </c>
      <c r="H537" s="246">
        <v>149.4</v>
      </c>
      <c r="I537" s="247"/>
      <c r="J537" s="248">
        <f>ROUND(I537*H537,2)</f>
        <v>0</v>
      </c>
      <c r="K537" s="244" t="s">
        <v>21</v>
      </c>
      <c r="L537" s="249"/>
      <c r="M537" s="250" t="s">
        <v>21</v>
      </c>
      <c r="N537" s="251" t="s">
        <v>43</v>
      </c>
      <c r="O537" s="41"/>
      <c r="P537" s="201">
        <f>O537*H537</f>
        <v>0</v>
      </c>
      <c r="Q537" s="201">
        <v>1.8E-3</v>
      </c>
      <c r="R537" s="201">
        <f>Q537*H537</f>
        <v>0.26891999999999999</v>
      </c>
      <c r="S537" s="201">
        <v>0</v>
      </c>
      <c r="T537" s="202">
        <f>S537*H537</f>
        <v>0</v>
      </c>
      <c r="AR537" s="23" t="s">
        <v>373</v>
      </c>
      <c r="AT537" s="23" t="s">
        <v>387</v>
      </c>
      <c r="AU537" s="23" t="s">
        <v>82</v>
      </c>
      <c r="AY537" s="23" t="s">
        <v>162</v>
      </c>
      <c r="BE537" s="203">
        <f>IF(N537="základní",J537,0)</f>
        <v>0</v>
      </c>
      <c r="BF537" s="203">
        <f>IF(N537="snížená",J537,0)</f>
        <v>0</v>
      </c>
      <c r="BG537" s="203">
        <f>IF(N537="zákl. přenesená",J537,0)</f>
        <v>0</v>
      </c>
      <c r="BH537" s="203">
        <f>IF(N537="sníž. přenesená",J537,0)</f>
        <v>0</v>
      </c>
      <c r="BI537" s="203">
        <f>IF(N537="nulová",J537,0)</f>
        <v>0</v>
      </c>
      <c r="BJ537" s="23" t="s">
        <v>80</v>
      </c>
      <c r="BK537" s="203">
        <f>ROUND(I537*H537,2)</f>
        <v>0</v>
      </c>
      <c r="BL537" s="23" t="s">
        <v>271</v>
      </c>
      <c r="BM537" s="23" t="s">
        <v>1118</v>
      </c>
    </row>
    <row r="538" spans="2:65" s="1" customFormat="1" ht="27">
      <c r="B538" s="40"/>
      <c r="C538" s="62"/>
      <c r="D538" s="204" t="s">
        <v>486</v>
      </c>
      <c r="E538" s="62"/>
      <c r="F538" s="205" t="s">
        <v>644</v>
      </c>
      <c r="G538" s="62"/>
      <c r="H538" s="62"/>
      <c r="I538" s="162"/>
      <c r="J538" s="62"/>
      <c r="K538" s="62"/>
      <c r="L538" s="60"/>
      <c r="M538" s="206"/>
      <c r="N538" s="41"/>
      <c r="O538" s="41"/>
      <c r="P538" s="41"/>
      <c r="Q538" s="41"/>
      <c r="R538" s="41"/>
      <c r="S538" s="41"/>
      <c r="T538" s="77"/>
      <c r="AT538" s="23" t="s">
        <v>486</v>
      </c>
      <c r="AU538" s="23" t="s">
        <v>82</v>
      </c>
    </row>
    <row r="539" spans="2:65" s="11" customFormat="1">
      <c r="B539" s="207"/>
      <c r="C539" s="208"/>
      <c r="D539" s="204" t="s">
        <v>173</v>
      </c>
      <c r="E539" s="209" t="s">
        <v>21</v>
      </c>
      <c r="F539" s="210" t="s">
        <v>645</v>
      </c>
      <c r="G539" s="208"/>
      <c r="H539" s="211" t="s">
        <v>21</v>
      </c>
      <c r="I539" s="212"/>
      <c r="J539" s="208"/>
      <c r="K539" s="208"/>
      <c r="L539" s="213"/>
      <c r="M539" s="214"/>
      <c r="N539" s="215"/>
      <c r="O539" s="215"/>
      <c r="P539" s="215"/>
      <c r="Q539" s="215"/>
      <c r="R539" s="215"/>
      <c r="S539" s="215"/>
      <c r="T539" s="216"/>
      <c r="AT539" s="217" t="s">
        <v>173</v>
      </c>
      <c r="AU539" s="217" t="s">
        <v>82</v>
      </c>
      <c r="AV539" s="11" t="s">
        <v>80</v>
      </c>
      <c r="AW539" s="11" t="s">
        <v>36</v>
      </c>
      <c r="AX539" s="11" t="s">
        <v>72</v>
      </c>
      <c r="AY539" s="217" t="s">
        <v>162</v>
      </c>
    </row>
    <row r="540" spans="2:65" s="12" customFormat="1">
      <c r="B540" s="218"/>
      <c r="C540" s="219"/>
      <c r="D540" s="204" t="s">
        <v>173</v>
      </c>
      <c r="E540" s="220" t="s">
        <v>21</v>
      </c>
      <c r="F540" s="221" t="s">
        <v>1119</v>
      </c>
      <c r="G540" s="219"/>
      <c r="H540" s="222">
        <v>149.4</v>
      </c>
      <c r="I540" s="223"/>
      <c r="J540" s="219"/>
      <c r="K540" s="219"/>
      <c r="L540" s="224"/>
      <c r="M540" s="225"/>
      <c r="N540" s="226"/>
      <c r="O540" s="226"/>
      <c r="P540" s="226"/>
      <c r="Q540" s="226"/>
      <c r="R540" s="226"/>
      <c r="S540" s="226"/>
      <c r="T540" s="227"/>
      <c r="AT540" s="228" t="s">
        <v>173</v>
      </c>
      <c r="AU540" s="228" t="s">
        <v>82</v>
      </c>
      <c r="AV540" s="12" t="s">
        <v>82</v>
      </c>
      <c r="AW540" s="12" t="s">
        <v>36</v>
      </c>
      <c r="AX540" s="12" t="s">
        <v>72</v>
      </c>
      <c r="AY540" s="228" t="s">
        <v>162</v>
      </c>
    </row>
    <row r="541" spans="2:65" s="13" customFormat="1">
      <c r="B541" s="229"/>
      <c r="C541" s="230"/>
      <c r="D541" s="231" t="s">
        <v>173</v>
      </c>
      <c r="E541" s="232" t="s">
        <v>21</v>
      </c>
      <c r="F541" s="233" t="s">
        <v>177</v>
      </c>
      <c r="G541" s="230"/>
      <c r="H541" s="234">
        <v>149.4</v>
      </c>
      <c r="I541" s="235"/>
      <c r="J541" s="230"/>
      <c r="K541" s="230"/>
      <c r="L541" s="236"/>
      <c r="M541" s="237"/>
      <c r="N541" s="238"/>
      <c r="O541" s="238"/>
      <c r="P541" s="238"/>
      <c r="Q541" s="238"/>
      <c r="R541" s="238"/>
      <c r="S541" s="238"/>
      <c r="T541" s="239"/>
      <c r="AT541" s="240" t="s">
        <v>173</v>
      </c>
      <c r="AU541" s="240" t="s">
        <v>82</v>
      </c>
      <c r="AV541" s="13" t="s">
        <v>169</v>
      </c>
      <c r="AW541" s="13" t="s">
        <v>36</v>
      </c>
      <c r="AX541" s="13" t="s">
        <v>80</v>
      </c>
      <c r="AY541" s="240" t="s">
        <v>162</v>
      </c>
    </row>
    <row r="542" spans="2:65" s="1" customFormat="1" ht="40.15" customHeight="1">
      <c r="B542" s="40"/>
      <c r="C542" s="192" t="s">
        <v>647</v>
      </c>
      <c r="D542" s="192" t="s">
        <v>164</v>
      </c>
      <c r="E542" s="193" t="s">
        <v>648</v>
      </c>
      <c r="F542" s="194" t="s">
        <v>649</v>
      </c>
      <c r="G542" s="195" t="s">
        <v>357</v>
      </c>
      <c r="H542" s="196">
        <v>0.26900000000000002</v>
      </c>
      <c r="I542" s="197"/>
      <c r="J542" s="198">
        <f>ROUND(I542*H542,2)</f>
        <v>0</v>
      </c>
      <c r="K542" s="194" t="s">
        <v>168</v>
      </c>
      <c r="L542" s="60"/>
      <c r="M542" s="199" t="s">
        <v>21</v>
      </c>
      <c r="N542" s="200" t="s">
        <v>43</v>
      </c>
      <c r="O542" s="41"/>
      <c r="P542" s="201">
        <f>O542*H542</f>
        <v>0</v>
      </c>
      <c r="Q542" s="201">
        <v>0</v>
      </c>
      <c r="R542" s="201">
        <f>Q542*H542</f>
        <v>0</v>
      </c>
      <c r="S542" s="201">
        <v>0</v>
      </c>
      <c r="T542" s="202">
        <f>S542*H542</f>
        <v>0</v>
      </c>
      <c r="AR542" s="23" t="s">
        <v>271</v>
      </c>
      <c r="AT542" s="23" t="s">
        <v>164</v>
      </c>
      <c r="AU542" s="23" t="s">
        <v>82</v>
      </c>
      <c r="AY542" s="23" t="s">
        <v>162</v>
      </c>
      <c r="BE542" s="203">
        <f>IF(N542="základní",J542,0)</f>
        <v>0</v>
      </c>
      <c r="BF542" s="203">
        <f>IF(N542="snížená",J542,0)</f>
        <v>0</v>
      </c>
      <c r="BG542" s="203">
        <f>IF(N542="zákl. přenesená",J542,0)</f>
        <v>0</v>
      </c>
      <c r="BH542" s="203">
        <f>IF(N542="sníž. přenesená",J542,0)</f>
        <v>0</v>
      </c>
      <c r="BI542" s="203">
        <f>IF(N542="nulová",J542,0)</f>
        <v>0</v>
      </c>
      <c r="BJ542" s="23" t="s">
        <v>80</v>
      </c>
      <c r="BK542" s="203">
        <f>ROUND(I542*H542,2)</f>
        <v>0</v>
      </c>
      <c r="BL542" s="23" t="s">
        <v>271</v>
      </c>
      <c r="BM542" s="23" t="s">
        <v>1120</v>
      </c>
    </row>
    <row r="543" spans="2:65" s="1" customFormat="1" ht="135">
      <c r="B543" s="40"/>
      <c r="C543" s="62"/>
      <c r="D543" s="204" t="s">
        <v>171</v>
      </c>
      <c r="E543" s="62"/>
      <c r="F543" s="205" t="s">
        <v>651</v>
      </c>
      <c r="G543" s="62"/>
      <c r="H543" s="62"/>
      <c r="I543" s="162"/>
      <c r="J543" s="62"/>
      <c r="K543" s="62"/>
      <c r="L543" s="60"/>
      <c r="M543" s="255"/>
      <c r="N543" s="256"/>
      <c r="O543" s="256"/>
      <c r="P543" s="256"/>
      <c r="Q543" s="256"/>
      <c r="R543" s="256"/>
      <c r="S543" s="256"/>
      <c r="T543" s="257"/>
      <c r="AT543" s="23" t="s">
        <v>171</v>
      </c>
      <c r="AU543" s="23" t="s">
        <v>82</v>
      </c>
    </row>
    <row r="544" spans="2:65" s="1" customFormat="1" ht="6.95" customHeight="1">
      <c r="B544" s="55"/>
      <c r="C544" s="56"/>
      <c r="D544" s="56"/>
      <c r="E544" s="56"/>
      <c r="F544" s="56"/>
      <c r="G544" s="56"/>
      <c r="H544" s="56"/>
      <c r="I544" s="138"/>
      <c r="J544" s="56"/>
      <c r="K544" s="56"/>
      <c r="L544" s="60"/>
    </row>
  </sheetData>
  <sheetProtection password="CC35" sheet="1" objects="1" scenarios="1" formatCells="0" formatColumns="0" formatRows="0" sort="0" autoFilter="0"/>
  <autoFilter ref="C86:K543"/>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12"/>
  <sheetViews>
    <sheetView showGridLines="0" workbookViewId="0">
      <pane ySplit="1" topLeftCell="A2" activePane="bottomLeft" state="frozen"/>
      <selection pane="bottomLeft"/>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10"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0"/>
      <c r="B1" s="111"/>
      <c r="C1" s="111"/>
      <c r="D1" s="112" t="s">
        <v>1</v>
      </c>
      <c r="E1" s="111"/>
      <c r="F1" s="113" t="s">
        <v>122</v>
      </c>
      <c r="G1" s="384" t="s">
        <v>123</v>
      </c>
      <c r="H1" s="384"/>
      <c r="I1" s="114"/>
      <c r="J1" s="113" t="s">
        <v>124</v>
      </c>
      <c r="K1" s="112" t="s">
        <v>125</v>
      </c>
      <c r="L1" s="113" t="s">
        <v>126</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5"/>
      <c r="M2" s="345"/>
      <c r="N2" s="345"/>
      <c r="O2" s="345"/>
      <c r="P2" s="345"/>
      <c r="Q2" s="345"/>
      <c r="R2" s="345"/>
      <c r="S2" s="345"/>
      <c r="T2" s="345"/>
      <c r="U2" s="345"/>
      <c r="V2" s="345"/>
      <c r="AT2" s="23" t="s">
        <v>97</v>
      </c>
    </row>
    <row r="3" spans="1:70" ht="6.95" customHeight="1">
      <c r="B3" s="24"/>
      <c r="C3" s="25"/>
      <c r="D3" s="25"/>
      <c r="E3" s="25"/>
      <c r="F3" s="25"/>
      <c r="G3" s="25"/>
      <c r="H3" s="25"/>
      <c r="I3" s="115"/>
      <c r="J3" s="25"/>
      <c r="K3" s="26"/>
      <c r="AT3" s="23" t="s">
        <v>82</v>
      </c>
    </row>
    <row r="4" spans="1:70" ht="36.950000000000003" customHeight="1">
      <c r="B4" s="27"/>
      <c r="C4" s="28"/>
      <c r="D4" s="29" t="s">
        <v>127</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20.45" customHeight="1">
      <c r="B7" s="27"/>
      <c r="C7" s="28"/>
      <c r="D7" s="28"/>
      <c r="E7" s="385" t="str">
        <f>'Rekapitulace stavby'!K6</f>
        <v>Desná, Loučná - Kouty nad Desnou, oprava kamenných stupňů</v>
      </c>
      <c r="F7" s="386"/>
      <c r="G7" s="386"/>
      <c r="H7" s="386"/>
      <c r="I7" s="116"/>
      <c r="J7" s="28"/>
      <c r="K7" s="30"/>
    </row>
    <row r="8" spans="1:70" s="1" customFormat="1" ht="15">
      <c r="B8" s="40"/>
      <c r="C8" s="41"/>
      <c r="D8" s="36" t="s">
        <v>128</v>
      </c>
      <c r="E8" s="41"/>
      <c r="F8" s="41"/>
      <c r="G8" s="41"/>
      <c r="H8" s="41"/>
      <c r="I8" s="117"/>
      <c r="J8" s="41"/>
      <c r="K8" s="44"/>
    </row>
    <row r="9" spans="1:70" s="1" customFormat="1" ht="36.950000000000003" customHeight="1">
      <c r="B9" s="40"/>
      <c r="C9" s="41"/>
      <c r="D9" s="41"/>
      <c r="E9" s="387" t="s">
        <v>1121</v>
      </c>
      <c r="F9" s="388"/>
      <c r="G9" s="388"/>
      <c r="H9" s="388"/>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25. 9. 2017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18" t="s">
        <v>30</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20.45" customHeight="1">
      <c r="B24" s="120"/>
      <c r="C24" s="121"/>
      <c r="D24" s="121"/>
      <c r="E24" s="377" t="s">
        <v>21</v>
      </c>
      <c r="F24" s="377"/>
      <c r="G24" s="377"/>
      <c r="H24" s="377"/>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ROUND(J87,2)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ROUND(SUM(BE87:BE511), 2)</f>
        <v>0</v>
      </c>
      <c r="G30" s="41"/>
      <c r="H30" s="41"/>
      <c r="I30" s="130">
        <v>0.21</v>
      </c>
      <c r="J30" s="129">
        <f>ROUND(ROUND((SUM(BE87:BE511)), 2)*I30, 2)</f>
        <v>0</v>
      </c>
      <c r="K30" s="44"/>
    </row>
    <row r="31" spans="2:11" s="1" customFormat="1" ht="14.45" customHeight="1">
      <c r="B31" s="40"/>
      <c r="C31" s="41"/>
      <c r="D31" s="41"/>
      <c r="E31" s="48" t="s">
        <v>44</v>
      </c>
      <c r="F31" s="129">
        <f>ROUND(SUM(BF87:BF511), 2)</f>
        <v>0</v>
      </c>
      <c r="G31" s="41"/>
      <c r="H31" s="41"/>
      <c r="I31" s="130">
        <v>0.15</v>
      </c>
      <c r="J31" s="129">
        <f>ROUND(ROUND((SUM(BF87:BF511)), 2)*I31, 2)</f>
        <v>0</v>
      </c>
      <c r="K31" s="44"/>
    </row>
    <row r="32" spans="2:11" s="1" customFormat="1" ht="14.45" hidden="1" customHeight="1">
      <c r="B32" s="40"/>
      <c r="C32" s="41"/>
      <c r="D32" s="41"/>
      <c r="E32" s="48" t="s">
        <v>45</v>
      </c>
      <c r="F32" s="129">
        <f>ROUND(SUM(BG87:BG511), 2)</f>
        <v>0</v>
      </c>
      <c r="G32" s="41"/>
      <c r="H32" s="41"/>
      <c r="I32" s="130">
        <v>0.21</v>
      </c>
      <c r="J32" s="129">
        <v>0</v>
      </c>
      <c r="K32" s="44"/>
    </row>
    <row r="33" spans="2:11" s="1" customFormat="1" ht="14.45" hidden="1" customHeight="1">
      <c r="B33" s="40"/>
      <c r="C33" s="41"/>
      <c r="D33" s="41"/>
      <c r="E33" s="48" t="s">
        <v>46</v>
      </c>
      <c r="F33" s="129">
        <f>ROUND(SUM(BH87:BH511), 2)</f>
        <v>0</v>
      </c>
      <c r="G33" s="41"/>
      <c r="H33" s="41"/>
      <c r="I33" s="130">
        <v>0.15</v>
      </c>
      <c r="J33" s="129">
        <v>0</v>
      </c>
      <c r="K33" s="44"/>
    </row>
    <row r="34" spans="2:11" s="1" customFormat="1" ht="14.45" hidden="1" customHeight="1">
      <c r="B34" s="40"/>
      <c r="C34" s="41"/>
      <c r="D34" s="41"/>
      <c r="E34" s="48" t="s">
        <v>47</v>
      </c>
      <c r="F34" s="129">
        <f>ROUND(SUM(BI87:BI511),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130</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20.45" customHeight="1">
      <c r="B45" s="40"/>
      <c r="C45" s="41"/>
      <c r="D45" s="41"/>
      <c r="E45" s="385" t="str">
        <f>E7</f>
        <v>Desná, Loučná - Kouty nad Desnou, oprava kamenných stupňů</v>
      </c>
      <c r="F45" s="386"/>
      <c r="G45" s="386"/>
      <c r="H45" s="386"/>
      <c r="I45" s="117"/>
      <c r="J45" s="41"/>
      <c r="K45" s="44"/>
    </row>
    <row r="46" spans="2:11" s="1" customFormat="1" ht="14.45" customHeight="1">
      <c r="B46" s="40"/>
      <c r="C46" s="36" t="s">
        <v>128</v>
      </c>
      <c r="D46" s="41"/>
      <c r="E46" s="41"/>
      <c r="F46" s="41"/>
      <c r="G46" s="41"/>
      <c r="H46" s="41"/>
      <c r="I46" s="117"/>
      <c r="J46" s="41"/>
      <c r="K46" s="44"/>
    </row>
    <row r="47" spans="2:11" s="1" customFormat="1" ht="22.15" customHeight="1">
      <c r="B47" s="40"/>
      <c r="C47" s="41"/>
      <c r="D47" s="41"/>
      <c r="E47" s="387" t="str">
        <f>E9</f>
        <v>SO 06 - Stupeň č. 6 ř. km 31,097 (km 31,102)</v>
      </c>
      <c r="F47" s="388"/>
      <c r="G47" s="388"/>
      <c r="H47" s="388"/>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Kouty nad Desnou, Rejhotice</v>
      </c>
      <c r="G49" s="41"/>
      <c r="H49" s="41"/>
      <c r="I49" s="118" t="s">
        <v>25</v>
      </c>
      <c r="J49" s="119" t="str">
        <f>IF(J12="","",J12)</f>
        <v>25. 9. 2017</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 xml:space="preserve"> </v>
      </c>
      <c r="G51" s="41"/>
      <c r="H51" s="41"/>
      <c r="I51" s="118" t="s">
        <v>33</v>
      </c>
      <c r="J51" s="34" t="str">
        <f>E21</f>
        <v>AGPOL s.r.o., Jungmannova 153/12, 77900 Olomouc</v>
      </c>
      <c r="K51" s="44"/>
    </row>
    <row r="52" spans="2:47" s="1" customFormat="1" ht="14.45" customHeight="1">
      <c r="B52" s="40"/>
      <c r="C52" s="36" t="s">
        <v>31</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131</v>
      </c>
      <c r="D54" s="131"/>
      <c r="E54" s="131"/>
      <c r="F54" s="131"/>
      <c r="G54" s="131"/>
      <c r="H54" s="131"/>
      <c r="I54" s="144"/>
      <c r="J54" s="145" t="s">
        <v>132</v>
      </c>
      <c r="K54" s="146"/>
    </row>
    <row r="55" spans="2:47" s="1" customFormat="1" ht="10.35" customHeight="1">
      <c r="B55" s="40"/>
      <c r="C55" s="41"/>
      <c r="D55" s="41"/>
      <c r="E55" s="41"/>
      <c r="F55" s="41"/>
      <c r="G55" s="41"/>
      <c r="H55" s="41"/>
      <c r="I55" s="117"/>
      <c r="J55" s="41"/>
      <c r="K55" s="44"/>
    </row>
    <row r="56" spans="2:47" s="1" customFormat="1" ht="29.25" customHeight="1">
      <c r="B56" s="40"/>
      <c r="C56" s="147" t="s">
        <v>133</v>
      </c>
      <c r="D56" s="41"/>
      <c r="E56" s="41"/>
      <c r="F56" s="41"/>
      <c r="G56" s="41"/>
      <c r="H56" s="41"/>
      <c r="I56" s="117"/>
      <c r="J56" s="127">
        <f>J87</f>
        <v>0</v>
      </c>
      <c r="K56" s="44"/>
      <c r="AU56" s="23" t="s">
        <v>134</v>
      </c>
    </row>
    <row r="57" spans="2:47" s="7" customFormat="1" ht="24.95" customHeight="1">
      <c r="B57" s="148"/>
      <c r="C57" s="149"/>
      <c r="D57" s="150" t="s">
        <v>135</v>
      </c>
      <c r="E57" s="151"/>
      <c r="F57" s="151"/>
      <c r="G57" s="151"/>
      <c r="H57" s="151"/>
      <c r="I57" s="152"/>
      <c r="J57" s="153">
        <f>J88</f>
        <v>0</v>
      </c>
      <c r="K57" s="154"/>
    </row>
    <row r="58" spans="2:47" s="8" customFormat="1" ht="19.899999999999999" customHeight="1">
      <c r="B58" s="155"/>
      <c r="C58" s="156"/>
      <c r="D58" s="157" t="s">
        <v>136</v>
      </c>
      <c r="E58" s="158"/>
      <c r="F58" s="158"/>
      <c r="G58" s="158"/>
      <c r="H58" s="158"/>
      <c r="I58" s="159"/>
      <c r="J58" s="160">
        <f>J89</f>
        <v>0</v>
      </c>
      <c r="K58" s="161"/>
    </row>
    <row r="59" spans="2:47" s="8" customFormat="1" ht="19.899999999999999" customHeight="1">
      <c r="B59" s="155"/>
      <c r="C59" s="156"/>
      <c r="D59" s="157" t="s">
        <v>137</v>
      </c>
      <c r="E59" s="158"/>
      <c r="F59" s="158"/>
      <c r="G59" s="158"/>
      <c r="H59" s="158"/>
      <c r="I59" s="159"/>
      <c r="J59" s="160">
        <f>J293</f>
        <v>0</v>
      </c>
      <c r="K59" s="161"/>
    </row>
    <row r="60" spans="2:47" s="8" customFormat="1" ht="19.899999999999999" customHeight="1">
      <c r="B60" s="155"/>
      <c r="C60" s="156"/>
      <c r="D60" s="157" t="s">
        <v>138</v>
      </c>
      <c r="E60" s="158"/>
      <c r="F60" s="158"/>
      <c r="G60" s="158"/>
      <c r="H60" s="158"/>
      <c r="I60" s="159"/>
      <c r="J60" s="160">
        <f>J321</f>
        <v>0</v>
      </c>
      <c r="K60" s="161"/>
    </row>
    <row r="61" spans="2:47" s="8" customFormat="1" ht="19.899999999999999" customHeight="1">
      <c r="B61" s="155"/>
      <c r="C61" s="156"/>
      <c r="D61" s="157" t="s">
        <v>139</v>
      </c>
      <c r="E61" s="158"/>
      <c r="F61" s="158"/>
      <c r="G61" s="158"/>
      <c r="H61" s="158"/>
      <c r="I61" s="159"/>
      <c r="J61" s="160">
        <f>J373</f>
        <v>0</v>
      </c>
      <c r="K61" s="161"/>
    </row>
    <row r="62" spans="2:47" s="8" customFormat="1" ht="19.899999999999999" customHeight="1">
      <c r="B62" s="155"/>
      <c r="C62" s="156"/>
      <c r="D62" s="157" t="s">
        <v>140</v>
      </c>
      <c r="E62" s="158"/>
      <c r="F62" s="158"/>
      <c r="G62" s="158"/>
      <c r="H62" s="158"/>
      <c r="I62" s="159"/>
      <c r="J62" s="160">
        <f>J412</f>
        <v>0</v>
      </c>
      <c r="K62" s="161"/>
    </row>
    <row r="63" spans="2:47" s="8" customFormat="1" ht="19.899999999999999" customHeight="1">
      <c r="B63" s="155"/>
      <c r="C63" s="156"/>
      <c r="D63" s="157" t="s">
        <v>141</v>
      </c>
      <c r="E63" s="158"/>
      <c r="F63" s="158"/>
      <c r="G63" s="158"/>
      <c r="H63" s="158"/>
      <c r="I63" s="159"/>
      <c r="J63" s="160">
        <f>J419</f>
        <v>0</v>
      </c>
      <c r="K63" s="161"/>
    </row>
    <row r="64" spans="2:47" s="8" customFormat="1" ht="19.899999999999999" customHeight="1">
      <c r="B64" s="155"/>
      <c r="C64" s="156"/>
      <c r="D64" s="157" t="s">
        <v>142</v>
      </c>
      <c r="E64" s="158"/>
      <c r="F64" s="158"/>
      <c r="G64" s="158"/>
      <c r="H64" s="158"/>
      <c r="I64" s="159"/>
      <c r="J64" s="160">
        <f>J445</f>
        <v>0</v>
      </c>
      <c r="K64" s="161"/>
    </row>
    <row r="65" spans="2:12" s="8" customFormat="1" ht="19.899999999999999" customHeight="1">
      <c r="B65" s="155"/>
      <c r="C65" s="156"/>
      <c r="D65" s="157" t="s">
        <v>143</v>
      </c>
      <c r="E65" s="158"/>
      <c r="F65" s="158"/>
      <c r="G65" s="158"/>
      <c r="H65" s="158"/>
      <c r="I65" s="159"/>
      <c r="J65" s="160">
        <f>J482</f>
        <v>0</v>
      </c>
      <c r="K65" s="161"/>
    </row>
    <row r="66" spans="2:12" s="7" customFormat="1" ht="24.95" customHeight="1">
      <c r="B66" s="148"/>
      <c r="C66" s="149"/>
      <c r="D66" s="150" t="s">
        <v>144</v>
      </c>
      <c r="E66" s="151"/>
      <c r="F66" s="151"/>
      <c r="G66" s="151"/>
      <c r="H66" s="151"/>
      <c r="I66" s="152"/>
      <c r="J66" s="153">
        <f>J485</f>
        <v>0</v>
      </c>
      <c r="K66" s="154"/>
    </row>
    <row r="67" spans="2:12" s="8" customFormat="1" ht="19.899999999999999" customHeight="1">
      <c r="B67" s="155"/>
      <c r="C67" s="156"/>
      <c r="D67" s="157" t="s">
        <v>145</v>
      </c>
      <c r="E67" s="158"/>
      <c r="F67" s="158"/>
      <c r="G67" s="158"/>
      <c r="H67" s="158"/>
      <c r="I67" s="159"/>
      <c r="J67" s="160">
        <f>J486</f>
        <v>0</v>
      </c>
      <c r="K67" s="161"/>
    </row>
    <row r="68" spans="2:12" s="1" customFormat="1" ht="21.75" customHeight="1">
      <c r="B68" s="40"/>
      <c r="C68" s="41"/>
      <c r="D68" s="41"/>
      <c r="E68" s="41"/>
      <c r="F68" s="41"/>
      <c r="G68" s="41"/>
      <c r="H68" s="41"/>
      <c r="I68" s="117"/>
      <c r="J68" s="41"/>
      <c r="K68" s="44"/>
    </row>
    <row r="69" spans="2:12" s="1" customFormat="1" ht="6.95" customHeight="1">
      <c r="B69" s="55"/>
      <c r="C69" s="56"/>
      <c r="D69" s="56"/>
      <c r="E69" s="56"/>
      <c r="F69" s="56"/>
      <c r="G69" s="56"/>
      <c r="H69" s="56"/>
      <c r="I69" s="138"/>
      <c r="J69" s="56"/>
      <c r="K69" s="57"/>
    </row>
    <row r="73" spans="2:12" s="1" customFormat="1" ht="6.95" customHeight="1">
      <c r="B73" s="58"/>
      <c r="C73" s="59"/>
      <c r="D73" s="59"/>
      <c r="E73" s="59"/>
      <c r="F73" s="59"/>
      <c r="G73" s="59"/>
      <c r="H73" s="59"/>
      <c r="I73" s="141"/>
      <c r="J73" s="59"/>
      <c r="K73" s="59"/>
      <c r="L73" s="60"/>
    </row>
    <row r="74" spans="2:12" s="1" customFormat="1" ht="36.950000000000003" customHeight="1">
      <c r="B74" s="40"/>
      <c r="C74" s="61" t="s">
        <v>146</v>
      </c>
      <c r="D74" s="62"/>
      <c r="E74" s="62"/>
      <c r="F74" s="62"/>
      <c r="G74" s="62"/>
      <c r="H74" s="62"/>
      <c r="I74" s="162"/>
      <c r="J74" s="62"/>
      <c r="K74" s="62"/>
      <c r="L74" s="60"/>
    </row>
    <row r="75" spans="2:12" s="1" customFormat="1" ht="6.95" customHeight="1">
      <c r="B75" s="40"/>
      <c r="C75" s="62"/>
      <c r="D75" s="62"/>
      <c r="E75" s="62"/>
      <c r="F75" s="62"/>
      <c r="G75" s="62"/>
      <c r="H75" s="62"/>
      <c r="I75" s="162"/>
      <c r="J75" s="62"/>
      <c r="K75" s="62"/>
      <c r="L75" s="60"/>
    </row>
    <row r="76" spans="2:12" s="1" customFormat="1" ht="14.45" customHeight="1">
      <c r="B76" s="40"/>
      <c r="C76" s="64" t="s">
        <v>18</v>
      </c>
      <c r="D76" s="62"/>
      <c r="E76" s="62"/>
      <c r="F76" s="62"/>
      <c r="G76" s="62"/>
      <c r="H76" s="62"/>
      <c r="I76" s="162"/>
      <c r="J76" s="62"/>
      <c r="K76" s="62"/>
      <c r="L76" s="60"/>
    </row>
    <row r="77" spans="2:12" s="1" customFormat="1" ht="20.45" customHeight="1">
      <c r="B77" s="40"/>
      <c r="C77" s="62"/>
      <c r="D77" s="62"/>
      <c r="E77" s="381" t="str">
        <f>E7</f>
        <v>Desná, Loučná - Kouty nad Desnou, oprava kamenných stupňů</v>
      </c>
      <c r="F77" s="382"/>
      <c r="G77" s="382"/>
      <c r="H77" s="382"/>
      <c r="I77" s="162"/>
      <c r="J77" s="62"/>
      <c r="K77" s="62"/>
      <c r="L77" s="60"/>
    </row>
    <row r="78" spans="2:12" s="1" customFormat="1" ht="14.45" customHeight="1">
      <c r="B78" s="40"/>
      <c r="C78" s="64" t="s">
        <v>128</v>
      </c>
      <c r="D78" s="62"/>
      <c r="E78" s="62"/>
      <c r="F78" s="62"/>
      <c r="G78" s="62"/>
      <c r="H78" s="62"/>
      <c r="I78" s="162"/>
      <c r="J78" s="62"/>
      <c r="K78" s="62"/>
      <c r="L78" s="60"/>
    </row>
    <row r="79" spans="2:12" s="1" customFormat="1" ht="22.15" customHeight="1">
      <c r="B79" s="40"/>
      <c r="C79" s="62"/>
      <c r="D79" s="62"/>
      <c r="E79" s="349" t="str">
        <f>E9</f>
        <v>SO 06 - Stupeň č. 6 ř. km 31,097 (km 31,102)</v>
      </c>
      <c r="F79" s="383"/>
      <c r="G79" s="383"/>
      <c r="H79" s="383"/>
      <c r="I79" s="162"/>
      <c r="J79" s="62"/>
      <c r="K79" s="62"/>
      <c r="L79" s="60"/>
    </row>
    <row r="80" spans="2:12" s="1" customFormat="1" ht="6.95" customHeight="1">
      <c r="B80" s="40"/>
      <c r="C80" s="62"/>
      <c r="D80" s="62"/>
      <c r="E80" s="62"/>
      <c r="F80" s="62"/>
      <c r="G80" s="62"/>
      <c r="H80" s="62"/>
      <c r="I80" s="162"/>
      <c r="J80" s="62"/>
      <c r="K80" s="62"/>
      <c r="L80" s="60"/>
    </row>
    <row r="81" spans="2:65" s="1" customFormat="1" ht="18" customHeight="1">
      <c r="B81" s="40"/>
      <c r="C81" s="64" t="s">
        <v>23</v>
      </c>
      <c r="D81" s="62"/>
      <c r="E81" s="62"/>
      <c r="F81" s="163" t="str">
        <f>F12</f>
        <v>Kouty nad Desnou, Rejhotice</v>
      </c>
      <c r="G81" s="62"/>
      <c r="H81" s="62"/>
      <c r="I81" s="164" t="s">
        <v>25</v>
      </c>
      <c r="J81" s="72" t="str">
        <f>IF(J12="","",J12)</f>
        <v>25. 9. 2017</v>
      </c>
      <c r="K81" s="62"/>
      <c r="L81" s="60"/>
    </row>
    <row r="82" spans="2:65" s="1" customFormat="1" ht="6.95" customHeight="1">
      <c r="B82" s="40"/>
      <c r="C82" s="62"/>
      <c r="D82" s="62"/>
      <c r="E82" s="62"/>
      <c r="F82" s="62"/>
      <c r="G82" s="62"/>
      <c r="H82" s="62"/>
      <c r="I82" s="162"/>
      <c r="J82" s="62"/>
      <c r="K82" s="62"/>
      <c r="L82" s="60"/>
    </row>
    <row r="83" spans="2:65" s="1" customFormat="1" ht="15">
      <c r="B83" s="40"/>
      <c r="C83" s="64" t="s">
        <v>27</v>
      </c>
      <c r="D83" s="62"/>
      <c r="E83" s="62"/>
      <c r="F83" s="163" t="str">
        <f>E15</f>
        <v xml:space="preserve"> </v>
      </c>
      <c r="G83" s="62"/>
      <c r="H83" s="62"/>
      <c r="I83" s="164" t="s">
        <v>33</v>
      </c>
      <c r="J83" s="163" t="str">
        <f>E21</f>
        <v>AGPOL s.r.o., Jungmannova 153/12, 77900 Olomouc</v>
      </c>
      <c r="K83" s="62"/>
      <c r="L83" s="60"/>
    </row>
    <row r="84" spans="2:65" s="1" customFormat="1" ht="14.45" customHeight="1">
      <c r="B84" s="40"/>
      <c r="C84" s="64" t="s">
        <v>31</v>
      </c>
      <c r="D84" s="62"/>
      <c r="E84" s="62"/>
      <c r="F84" s="163" t="str">
        <f>IF(E18="","",E18)</f>
        <v/>
      </c>
      <c r="G84" s="62"/>
      <c r="H84" s="62"/>
      <c r="I84" s="162"/>
      <c r="J84" s="62"/>
      <c r="K84" s="62"/>
      <c r="L84" s="60"/>
    </row>
    <row r="85" spans="2:65" s="1" customFormat="1" ht="10.35" customHeight="1">
      <c r="B85" s="40"/>
      <c r="C85" s="62"/>
      <c r="D85" s="62"/>
      <c r="E85" s="62"/>
      <c r="F85" s="62"/>
      <c r="G85" s="62"/>
      <c r="H85" s="62"/>
      <c r="I85" s="162"/>
      <c r="J85" s="62"/>
      <c r="K85" s="62"/>
      <c r="L85" s="60"/>
    </row>
    <row r="86" spans="2:65" s="9" customFormat="1" ht="29.25" customHeight="1">
      <c r="B86" s="165"/>
      <c r="C86" s="166" t="s">
        <v>147</v>
      </c>
      <c r="D86" s="167" t="s">
        <v>57</v>
      </c>
      <c r="E86" s="167" t="s">
        <v>53</v>
      </c>
      <c r="F86" s="167" t="s">
        <v>148</v>
      </c>
      <c r="G86" s="167" t="s">
        <v>149</v>
      </c>
      <c r="H86" s="167" t="s">
        <v>150</v>
      </c>
      <c r="I86" s="168" t="s">
        <v>151</v>
      </c>
      <c r="J86" s="167" t="s">
        <v>132</v>
      </c>
      <c r="K86" s="169" t="s">
        <v>152</v>
      </c>
      <c r="L86" s="170"/>
      <c r="M86" s="80" t="s">
        <v>153</v>
      </c>
      <c r="N86" s="81" t="s">
        <v>42</v>
      </c>
      <c r="O86" s="81" t="s">
        <v>154</v>
      </c>
      <c r="P86" s="81" t="s">
        <v>155</v>
      </c>
      <c r="Q86" s="81" t="s">
        <v>156</v>
      </c>
      <c r="R86" s="81" t="s">
        <v>157</v>
      </c>
      <c r="S86" s="81" t="s">
        <v>158</v>
      </c>
      <c r="T86" s="82" t="s">
        <v>159</v>
      </c>
    </row>
    <row r="87" spans="2:65" s="1" customFormat="1" ht="29.25" customHeight="1">
      <c r="B87" s="40"/>
      <c r="C87" s="86" t="s">
        <v>133</v>
      </c>
      <c r="D87" s="62"/>
      <c r="E87" s="62"/>
      <c r="F87" s="62"/>
      <c r="G87" s="62"/>
      <c r="H87" s="62"/>
      <c r="I87" s="162"/>
      <c r="J87" s="171">
        <f>BK87</f>
        <v>0</v>
      </c>
      <c r="K87" s="62"/>
      <c r="L87" s="60"/>
      <c r="M87" s="83"/>
      <c r="N87" s="84"/>
      <c r="O87" s="84"/>
      <c r="P87" s="172">
        <f>P88+P485</f>
        <v>0</v>
      </c>
      <c r="Q87" s="84"/>
      <c r="R87" s="172">
        <f>R88+R485</f>
        <v>538.00477091999994</v>
      </c>
      <c r="S87" s="84"/>
      <c r="T87" s="173">
        <f>T88+T485</f>
        <v>225.86950000000002</v>
      </c>
      <c r="AT87" s="23" t="s">
        <v>71</v>
      </c>
      <c r="AU87" s="23" t="s">
        <v>134</v>
      </c>
      <c r="BK87" s="174">
        <f>BK88+BK485</f>
        <v>0</v>
      </c>
    </row>
    <row r="88" spans="2:65" s="10" customFormat="1" ht="37.35" customHeight="1">
      <c r="B88" s="175"/>
      <c r="C88" s="176"/>
      <c r="D88" s="177" t="s">
        <v>71</v>
      </c>
      <c r="E88" s="178" t="s">
        <v>160</v>
      </c>
      <c r="F88" s="178" t="s">
        <v>161</v>
      </c>
      <c r="G88" s="176"/>
      <c r="H88" s="176"/>
      <c r="I88" s="179"/>
      <c r="J88" s="180">
        <f>BK88</f>
        <v>0</v>
      </c>
      <c r="K88" s="176"/>
      <c r="L88" s="181"/>
      <c r="M88" s="182"/>
      <c r="N88" s="183"/>
      <c r="O88" s="183"/>
      <c r="P88" s="184">
        <f>P89+P293+P321+P373+P412+P419+P445+P482</f>
        <v>0</v>
      </c>
      <c r="Q88" s="183"/>
      <c r="R88" s="184">
        <f>R89+R293+R321+R373+R412+R419+R445+R482</f>
        <v>537.68725092</v>
      </c>
      <c r="S88" s="183"/>
      <c r="T88" s="185">
        <f>T89+T293+T321+T373+T412+T419+T445+T482</f>
        <v>225.20800000000003</v>
      </c>
      <c r="AR88" s="186" t="s">
        <v>80</v>
      </c>
      <c r="AT88" s="187" t="s">
        <v>71</v>
      </c>
      <c r="AU88" s="187" t="s">
        <v>72</v>
      </c>
      <c r="AY88" s="186" t="s">
        <v>162</v>
      </c>
      <c r="BK88" s="188">
        <f>BK89+BK293+BK321+BK373+BK412+BK419+BK445+BK482</f>
        <v>0</v>
      </c>
    </row>
    <row r="89" spans="2:65" s="10" customFormat="1" ht="19.899999999999999" customHeight="1">
      <c r="B89" s="175"/>
      <c r="C89" s="176"/>
      <c r="D89" s="189" t="s">
        <v>71</v>
      </c>
      <c r="E89" s="190" t="s">
        <v>80</v>
      </c>
      <c r="F89" s="190" t="s">
        <v>163</v>
      </c>
      <c r="G89" s="176"/>
      <c r="H89" s="176"/>
      <c r="I89" s="179"/>
      <c r="J89" s="191">
        <f>BK89</f>
        <v>0</v>
      </c>
      <c r="K89" s="176"/>
      <c r="L89" s="181"/>
      <c r="M89" s="182"/>
      <c r="N89" s="183"/>
      <c r="O89" s="183"/>
      <c r="P89" s="184">
        <f>SUM(P90:P292)</f>
        <v>0</v>
      </c>
      <c r="Q89" s="183"/>
      <c r="R89" s="184">
        <f>SUM(R90:R292)</f>
        <v>22.882634400000001</v>
      </c>
      <c r="S89" s="183"/>
      <c r="T89" s="185">
        <f>SUM(T90:T292)</f>
        <v>0</v>
      </c>
      <c r="AR89" s="186" t="s">
        <v>80</v>
      </c>
      <c r="AT89" s="187" t="s">
        <v>71</v>
      </c>
      <c r="AU89" s="187" t="s">
        <v>80</v>
      </c>
      <c r="AY89" s="186" t="s">
        <v>162</v>
      </c>
      <c r="BK89" s="188">
        <f>SUM(BK90:BK292)</f>
        <v>0</v>
      </c>
    </row>
    <row r="90" spans="2:65" s="1" customFormat="1" ht="28.9" customHeight="1">
      <c r="B90" s="40"/>
      <c r="C90" s="192" t="s">
        <v>80</v>
      </c>
      <c r="D90" s="192" t="s">
        <v>164</v>
      </c>
      <c r="E90" s="193" t="s">
        <v>165</v>
      </c>
      <c r="F90" s="194" t="s">
        <v>166</v>
      </c>
      <c r="G90" s="195" t="s">
        <v>167</v>
      </c>
      <c r="H90" s="196">
        <v>19</v>
      </c>
      <c r="I90" s="197"/>
      <c r="J90" s="198">
        <f>ROUND(I90*H90,2)</f>
        <v>0</v>
      </c>
      <c r="K90" s="194" t="s">
        <v>168</v>
      </c>
      <c r="L90" s="60"/>
      <c r="M90" s="199" t="s">
        <v>21</v>
      </c>
      <c r="N90" s="200" t="s">
        <v>43</v>
      </c>
      <c r="O90" s="41"/>
      <c r="P90" s="201">
        <f>O90*H90</f>
        <v>0</v>
      </c>
      <c r="Q90" s="201">
        <v>0</v>
      </c>
      <c r="R90" s="201">
        <f>Q90*H90</f>
        <v>0</v>
      </c>
      <c r="S90" s="201">
        <v>0</v>
      </c>
      <c r="T90" s="202">
        <f>S90*H90</f>
        <v>0</v>
      </c>
      <c r="AR90" s="23" t="s">
        <v>169</v>
      </c>
      <c r="AT90" s="23" t="s">
        <v>164</v>
      </c>
      <c r="AU90" s="23" t="s">
        <v>82</v>
      </c>
      <c r="AY90" s="23" t="s">
        <v>162</v>
      </c>
      <c r="BE90" s="203">
        <f>IF(N90="základní",J90,0)</f>
        <v>0</v>
      </c>
      <c r="BF90" s="203">
        <f>IF(N90="snížená",J90,0)</f>
        <v>0</v>
      </c>
      <c r="BG90" s="203">
        <f>IF(N90="zákl. přenesená",J90,0)</f>
        <v>0</v>
      </c>
      <c r="BH90" s="203">
        <f>IF(N90="sníž. přenesená",J90,0)</f>
        <v>0</v>
      </c>
      <c r="BI90" s="203">
        <f>IF(N90="nulová",J90,0)</f>
        <v>0</v>
      </c>
      <c r="BJ90" s="23" t="s">
        <v>80</v>
      </c>
      <c r="BK90" s="203">
        <f>ROUND(I90*H90,2)</f>
        <v>0</v>
      </c>
      <c r="BL90" s="23" t="s">
        <v>169</v>
      </c>
      <c r="BM90" s="23" t="s">
        <v>1122</v>
      </c>
    </row>
    <row r="91" spans="2:65" s="1" customFormat="1" ht="378">
      <c r="B91" s="40"/>
      <c r="C91" s="62"/>
      <c r="D91" s="204" t="s">
        <v>171</v>
      </c>
      <c r="E91" s="62"/>
      <c r="F91" s="205" t="s">
        <v>172</v>
      </c>
      <c r="G91" s="62"/>
      <c r="H91" s="62"/>
      <c r="I91" s="162"/>
      <c r="J91" s="62"/>
      <c r="K91" s="62"/>
      <c r="L91" s="60"/>
      <c r="M91" s="206"/>
      <c r="N91" s="41"/>
      <c r="O91" s="41"/>
      <c r="P91" s="41"/>
      <c r="Q91" s="41"/>
      <c r="R91" s="41"/>
      <c r="S91" s="41"/>
      <c r="T91" s="77"/>
      <c r="AT91" s="23" t="s">
        <v>171</v>
      </c>
      <c r="AU91" s="23" t="s">
        <v>82</v>
      </c>
    </row>
    <row r="92" spans="2:65" s="11" customFormat="1">
      <c r="B92" s="207"/>
      <c r="C92" s="208"/>
      <c r="D92" s="204" t="s">
        <v>173</v>
      </c>
      <c r="E92" s="209" t="s">
        <v>21</v>
      </c>
      <c r="F92" s="210" t="s">
        <v>1123</v>
      </c>
      <c r="G92" s="208"/>
      <c r="H92" s="211" t="s">
        <v>21</v>
      </c>
      <c r="I92" s="212"/>
      <c r="J92" s="208"/>
      <c r="K92" s="208"/>
      <c r="L92" s="213"/>
      <c r="M92" s="214"/>
      <c r="N92" s="215"/>
      <c r="O92" s="215"/>
      <c r="P92" s="215"/>
      <c r="Q92" s="215"/>
      <c r="R92" s="215"/>
      <c r="S92" s="215"/>
      <c r="T92" s="216"/>
      <c r="AT92" s="217" t="s">
        <v>173</v>
      </c>
      <c r="AU92" s="217" t="s">
        <v>82</v>
      </c>
      <c r="AV92" s="11" t="s">
        <v>80</v>
      </c>
      <c r="AW92" s="11" t="s">
        <v>36</v>
      </c>
      <c r="AX92" s="11" t="s">
        <v>72</v>
      </c>
      <c r="AY92" s="217" t="s">
        <v>162</v>
      </c>
    </row>
    <row r="93" spans="2:65" s="11" customFormat="1">
      <c r="B93" s="207"/>
      <c r="C93" s="208"/>
      <c r="D93" s="204" t="s">
        <v>173</v>
      </c>
      <c r="E93" s="209" t="s">
        <v>21</v>
      </c>
      <c r="F93" s="210" t="s">
        <v>175</v>
      </c>
      <c r="G93" s="208"/>
      <c r="H93" s="211" t="s">
        <v>21</v>
      </c>
      <c r="I93" s="212"/>
      <c r="J93" s="208"/>
      <c r="K93" s="208"/>
      <c r="L93" s="213"/>
      <c r="M93" s="214"/>
      <c r="N93" s="215"/>
      <c r="O93" s="215"/>
      <c r="P93" s="215"/>
      <c r="Q93" s="215"/>
      <c r="R93" s="215"/>
      <c r="S93" s="215"/>
      <c r="T93" s="216"/>
      <c r="AT93" s="217" t="s">
        <v>173</v>
      </c>
      <c r="AU93" s="217" t="s">
        <v>82</v>
      </c>
      <c r="AV93" s="11" t="s">
        <v>80</v>
      </c>
      <c r="AW93" s="11" t="s">
        <v>36</v>
      </c>
      <c r="AX93" s="11" t="s">
        <v>72</v>
      </c>
      <c r="AY93" s="217" t="s">
        <v>162</v>
      </c>
    </row>
    <row r="94" spans="2:65" s="12" customFormat="1">
      <c r="B94" s="218"/>
      <c r="C94" s="219"/>
      <c r="D94" s="204" t="s">
        <v>173</v>
      </c>
      <c r="E94" s="220" t="s">
        <v>21</v>
      </c>
      <c r="F94" s="221" t="s">
        <v>176</v>
      </c>
      <c r="G94" s="219"/>
      <c r="H94" s="222">
        <v>19</v>
      </c>
      <c r="I94" s="223"/>
      <c r="J94" s="219"/>
      <c r="K94" s="219"/>
      <c r="L94" s="224"/>
      <c r="M94" s="225"/>
      <c r="N94" s="226"/>
      <c r="O94" s="226"/>
      <c r="P94" s="226"/>
      <c r="Q94" s="226"/>
      <c r="R94" s="226"/>
      <c r="S94" s="226"/>
      <c r="T94" s="227"/>
      <c r="AT94" s="228" t="s">
        <v>173</v>
      </c>
      <c r="AU94" s="228" t="s">
        <v>82</v>
      </c>
      <c r="AV94" s="12" t="s">
        <v>82</v>
      </c>
      <c r="AW94" s="12" t="s">
        <v>36</v>
      </c>
      <c r="AX94" s="12" t="s">
        <v>72</v>
      </c>
      <c r="AY94" s="228" t="s">
        <v>162</v>
      </c>
    </row>
    <row r="95" spans="2:65" s="13" customFormat="1">
      <c r="B95" s="229"/>
      <c r="C95" s="230"/>
      <c r="D95" s="231" t="s">
        <v>173</v>
      </c>
      <c r="E95" s="232" t="s">
        <v>21</v>
      </c>
      <c r="F95" s="233" t="s">
        <v>177</v>
      </c>
      <c r="G95" s="230"/>
      <c r="H95" s="234">
        <v>19</v>
      </c>
      <c r="I95" s="235"/>
      <c r="J95" s="230"/>
      <c r="K95" s="230"/>
      <c r="L95" s="236"/>
      <c r="M95" s="237"/>
      <c r="N95" s="238"/>
      <c r="O95" s="238"/>
      <c r="P95" s="238"/>
      <c r="Q95" s="238"/>
      <c r="R95" s="238"/>
      <c r="S95" s="238"/>
      <c r="T95" s="239"/>
      <c r="AT95" s="240" t="s">
        <v>173</v>
      </c>
      <c r="AU95" s="240" t="s">
        <v>82</v>
      </c>
      <c r="AV95" s="13" t="s">
        <v>169</v>
      </c>
      <c r="AW95" s="13" t="s">
        <v>36</v>
      </c>
      <c r="AX95" s="13" t="s">
        <v>80</v>
      </c>
      <c r="AY95" s="240" t="s">
        <v>162</v>
      </c>
    </row>
    <row r="96" spans="2:65" s="1" customFormat="1" ht="40.15" customHeight="1">
      <c r="B96" s="40"/>
      <c r="C96" s="192" t="s">
        <v>82</v>
      </c>
      <c r="D96" s="192" t="s">
        <v>164</v>
      </c>
      <c r="E96" s="193" t="s">
        <v>178</v>
      </c>
      <c r="F96" s="194" t="s">
        <v>179</v>
      </c>
      <c r="G96" s="195" t="s">
        <v>167</v>
      </c>
      <c r="H96" s="196">
        <v>19</v>
      </c>
      <c r="I96" s="197"/>
      <c r="J96" s="198">
        <f>ROUND(I96*H96,2)</f>
        <v>0</v>
      </c>
      <c r="K96" s="194" t="s">
        <v>168</v>
      </c>
      <c r="L96" s="60"/>
      <c r="M96" s="199" t="s">
        <v>21</v>
      </c>
      <c r="N96" s="200" t="s">
        <v>43</v>
      </c>
      <c r="O96" s="41"/>
      <c r="P96" s="201">
        <f>O96*H96</f>
        <v>0</v>
      </c>
      <c r="Q96" s="201">
        <v>0.4</v>
      </c>
      <c r="R96" s="201">
        <f>Q96*H96</f>
        <v>7.6000000000000005</v>
      </c>
      <c r="S96" s="201">
        <v>0</v>
      </c>
      <c r="T96" s="202">
        <f>S96*H96</f>
        <v>0</v>
      </c>
      <c r="AR96" s="23" t="s">
        <v>169</v>
      </c>
      <c r="AT96" s="23" t="s">
        <v>164</v>
      </c>
      <c r="AU96" s="23" t="s">
        <v>82</v>
      </c>
      <c r="AY96" s="23" t="s">
        <v>162</v>
      </c>
      <c r="BE96" s="203">
        <f>IF(N96="základní",J96,0)</f>
        <v>0</v>
      </c>
      <c r="BF96" s="203">
        <f>IF(N96="snížená",J96,0)</f>
        <v>0</v>
      </c>
      <c r="BG96" s="203">
        <f>IF(N96="zákl. přenesená",J96,0)</f>
        <v>0</v>
      </c>
      <c r="BH96" s="203">
        <f>IF(N96="sníž. přenesená",J96,0)</f>
        <v>0</v>
      </c>
      <c r="BI96" s="203">
        <f>IF(N96="nulová",J96,0)</f>
        <v>0</v>
      </c>
      <c r="BJ96" s="23" t="s">
        <v>80</v>
      </c>
      <c r="BK96" s="203">
        <f>ROUND(I96*H96,2)</f>
        <v>0</v>
      </c>
      <c r="BL96" s="23" t="s">
        <v>169</v>
      </c>
      <c r="BM96" s="23" t="s">
        <v>1124</v>
      </c>
    </row>
    <row r="97" spans="2:65" s="1" customFormat="1" ht="135">
      <c r="B97" s="40"/>
      <c r="C97" s="62"/>
      <c r="D97" s="204" t="s">
        <v>171</v>
      </c>
      <c r="E97" s="62"/>
      <c r="F97" s="205" t="s">
        <v>181</v>
      </c>
      <c r="G97" s="62"/>
      <c r="H97" s="62"/>
      <c r="I97" s="162"/>
      <c r="J97" s="62"/>
      <c r="K97" s="62"/>
      <c r="L97" s="60"/>
      <c r="M97" s="206"/>
      <c r="N97" s="41"/>
      <c r="O97" s="41"/>
      <c r="P97" s="41"/>
      <c r="Q97" s="41"/>
      <c r="R97" s="41"/>
      <c r="S97" s="41"/>
      <c r="T97" s="77"/>
      <c r="AT97" s="23" t="s">
        <v>171</v>
      </c>
      <c r="AU97" s="23" t="s">
        <v>82</v>
      </c>
    </row>
    <row r="98" spans="2:65" s="11" customFormat="1">
      <c r="B98" s="207"/>
      <c r="C98" s="208"/>
      <c r="D98" s="204" t="s">
        <v>173</v>
      </c>
      <c r="E98" s="209" t="s">
        <v>21</v>
      </c>
      <c r="F98" s="210" t="s">
        <v>1123</v>
      </c>
      <c r="G98" s="208"/>
      <c r="H98" s="211" t="s">
        <v>21</v>
      </c>
      <c r="I98" s="212"/>
      <c r="J98" s="208"/>
      <c r="K98" s="208"/>
      <c r="L98" s="213"/>
      <c r="M98" s="214"/>
      <c r="N98" s="215"/>
      <c r="O98" s="215"/>
      <c r="P98" s="215"/>
      <c r="Q98" s="215"/>
      <c r="R98" s="215"/>
      <c r="S98" s="215"/>
      <c r="T98" s="216"/>
      <c r="AT98" s="217" t="s">
        <v>173</v>
      </c>
      <c r="AU98" s="217" t="s">
        <v>82</v>
      </c>
      <c r="AV98" s="11" t="s">
        <v>80</v>
      </c>
      <c r="AW98" s="11" t="s">
        <v>36</v>
      </c>
      <c r="AX98" s="11" t="s">
        <v>72</v>
      </c>
      <c r="AY98" s="217" t="s">
        <v>162</v>
      </c>
    </row>
    <row r="99" spans="2:65" s="11" customFormat="1">
      <c r="B99" s="207"/>
      <c r="C99" s="208"/>
      <c r="D99" s="204" t="s">
        <v>173</v>
      </c>
      <c r="E99" s="209" t="s">
        <v>21</v>
      </c>
      <c r="F99" s="210" t="s">
        <v>182</v>
      </c>
      <c r="G99" s="208"/>
      <c r="H99" s="211" t="s">
        <v>21</v>
      </c>
      <c r="I99" s="212"/>
      <c r="J99" s="208"/>
      <c r="K99" s="208"/>
      <c r="L99" s="213"/>
      <c r="M99" s="214"/>
      <c r="N99" s="215"/>
      <c r="O99" s="215"/>
      <c r="P99" s="215"/>
      <c r="Q99" s="215"/>
      <c r="R99" s="215"/>
      <c r="S99" s="215"/>
      <c r="T99" s="216"/>
      <c r="AT99" s="217" t="s">
        <v>173</v>
      </c>
      <c r="AU99" s="217" t="s">
        <v>82</v>
      </c>
      <c r="AV99" s="11" t="s">
        <v>80</v>
      </c>
      <c r="AW99" s="11" t="s">
        <v>36</v>
      </c>
      <c r="AX99" s="11" t="s">
        <v>72</v>
      </c>
      <c r="AY99" s="217" t="s">
        <v>162</v>
      </c>
    </row>
    <row r="100" spans="2:65" s="12" customFormat="1">
      <c r="B100" s="218"/>
      <c r="C100" s="219"/>
      <c r="D100" s="204" t="s">
        <v>173</v>
      </c>
      <c r="E100" s="220" t="s">
        <v>21</v>
      </c>
      <c r="F100" s="221" t="s">
        <v>176</v>
      </c>
      <c r="G100" s="219"/>
      <c r="H100" s="222">
        <v>19</v>
      </c>
      <c r="I100" s="223"/>
      <c r="J100" s="219"/>
      <c r="K100" s="219"/>
      <c r="L100" s="224"/>
      <c r="M100" s="225"/>
      <c r="N100" s="226"/>
      <c r="O100" s="226"/>
      <c r="P100" s="226"/>
      <c r="Q100" s="226"/>
      <c r="R100" s="226"/>
      <c r="S100" s="226"/>
      <c r="T100" s="227"/>
      <c r="AT100" s="228" t="s">
        <v>173</v>
      </c>
      <c r="AU100" s="228" t="s">
        <v>82</v>
      </c>
      <c r="AV100" s="12" t="s">
        <v>82</v>
      </c>
      <c r="AW100" s="12" t="s">
        <v>36</v>
      </c>
      <c r="AX100" s="12" t="s">
        <v>72</v>
      </c>
      <c r="AY100" s="228" t="s">
        <v>162</v>
      </c>
    </row>
    <row r="101" spans="2:65" s="13" customFormat="1">
      <c r="B101" s="229"/>
      <c r="C101" s="230"/>
      <c r="D101" s="231" t="s">
        <v>173</v>
      </c>
      <c r="E101" s="232" t="s">
        <v>21</v>
      </c>
      <c r="F101" s="233" t="s">
        <v>177</v>
      </c>
      <c r="G101" s="230"/>
      <c r="H101" s="234">
        <v>19</v>
      </c>
      <c r="I101" s="235"/>
      <c r="J101" s="230"/>
      <c r="K101" s="230"/>
      <c r="L101" s="236"/>
      <c r="M101" s="237"/>
      <c r="N101" s="238"/>
      <c r="O101" s="238"/>
      <c r="P101" s="238"/>
      <c r="Q101" s="238"/>
      <c r="R101" s="238"/>
      <c r="S101" s="238"/>
      <c r="T101" s="239"/>
      <c r="AT101" s="240" t="s">
        <v>173</v>
      </c>
      <c r="AU101" s="240" t="s">
        <v>82</v>
      </c>
      <c r="AV101" s="13" t="s">
        <v>169</v>
      </c>
      <c r="AW101" s="13" t="s">
        <v>36</v>
      </c>
      <c r="AX101" s="13" t="s">
        <v>80</v>
      </c>
      <c r="AY101" s="240" t="s">
        <v>162</v>
      </c>
    </row>
    <row r="102" spans="2:65" s="1" customFormat="1" ht="40.15" customHeight="1">
      <c r="B102" s="40"/>
      <c r="C102" s="192" t="s">
        <v>183</v>
      </c>
      <c r="D102" s="192" t="s">
        <v>164</v>
      </c>
      <c r="E102" s="193" t="s">
        <v>184</v>
      </c>
      <c r="F102" s="194" t="s">
        <v>185</v>
      </c>
      <c r="G102" s="195" t="s">
        <v>167</v>
      </c>
      <c r="H102" s="196">
        <v>19</v>
      </c>
      <c r="I102" s="197"/>
      <c r="J102" s="198">
        <f>ROUND(I102*H102,2)</f>
        <v>0</v>
      </c>
      <c r="K102" s="194" t="s">
        <v>168</v>
      </c>
      <c r="L102" s="60"/>
      <c r="M102" s="199" t="s">
        <v>21</v>
      </c>
      <c r="N102" s="200" t="s">
        <v>43</v>
      </c>
      <c r="O102" s="41"/>
      <c r="P102" s="201">
        <f>O102*H102</f>
        <v>0</v>
      </c>
      <c r="Q102" s="201">
        <v>0</v>
      </c>
      <c r="R102" s="201">
        <f>Q102*H102</f>
        <v>0</v>
      </c>
      <c r="S102" s="201">
        <v>0</v>
      </c>
      <c r="T102" s="202">
        <f>S102*H102</f>
        <v>0</v>
      </c>
      <c r="AR102" s="23" t="s">
        <v>169</v>
      </c>
      <c r="AT102" s="23" t="s">
        <v>164</v>
      </c>
      <c r="AU102" s="23" t="s">
        <v>82</v>
      </c>
      <c r="AY102" s="23" t="s">
        <v>162</v>
      </c>
      <c r="BE102" s="203">
        <f>IF(N102="základní",J102,0)</f>
        <v>0</v>
      </c>
      <c r="BF102" s="203">
        <f>IF(N102="snížená",J102,0)</f>
        <v>0</v>
      </c>
      <c r="BG102" s="203">
        <f>IF(N102="zákl. přenesená",J102,0)</f>
        <v>0</v>
      </c>
      <c r="BH102" s="203">
        <f>IF(N102="sníž. přenesená",J102,0)</f>
        <v>0</v>
      </c>
      <c r="BI102" s="203">
        <f>IF(N102="nulová",J102,0)</f>
        <v>0</v>
      </c>
      <c r="BJ102" s="23" t="s">
        <v>80</v>
      </c>
      <c r="BK102" s="203">
        <f>ROUND(I102*H102,2)</f>
        <v>0</v>
      </c>
      <c r="BL102" s="23" t="s">
        <v>169</v>
      </c>
      <c r="BM102" s="23" t="s">
        <v>1125</v>
      </c>
    </row>
    <row r="103" spans="2:65" s="1" customFormat="1" ht="135">
      <c r="B103" s="40"/>
      <c r="C103" s="62"/>
      <c r="D103" s="204" t="s">
        <v>171</v>
      </c>
      <c r="E103" s="62"/>
      <c r="F103" s="205" t="s">
        <v>187</v>
      </c>
      <c r="G103" s="62"/>
      <c r="H103" s="62"/>
      <c r="I103" s="162"/>
      <c r="J103" s="62"/>
      <c r="K103" s="62"/>
      <c r="L103" s="60"/>
      <c r="M103" s="206"/>
      <c r="N103" s="41"/>
      <c r="O103" s="41"/>
      <c r="P103" s="41"/>
      <c r="Q103" s="41"/>
      <c r="R103" s="41"/>
      <c r="S103" s="41"/>
      <c r="T103" s="77"/>
      <c r="AT103" s="23" t="s">
        <v>171</v>
      </c>
      <c r="AU103" s="23" t="s">
        <v>82</v>
      </c>
    </row>
    <row r="104" spans="2:65" s="11" customFormat="1">
      <c r="B104" s="207"/>
      <c r="C104" s="208"/>
      <c r="D104" s="204" t="s">
        <v>173</v>
      </c>
      <c r="E104" s="209" t="s">
        <v>21</v>
      </c>
      <c r="F104" s="210" t="s">
        <v>1123</v>
      </c>
      <c r="G104" s="208"/>
      <c r="H104" s="211" t="s">
        <v>21</v>
      </c>
      <c r="I104" s="212"/>
      <c r="J104" s="208"/>
      <c r="K104" s="208"/>
      <c r="L104" s="213"/>
      <c r="M104" s="214"/>
      <c r="N104" s="215"/>
      <c r="O104" s="215"/>
      <c r="P104" s="215"/>
      <c r="Q104" s="215"/>
      <c r="R104" s="215"/>
      <c r="S104" s="215"/>
      <c r="T104" s="216"/>
      <c r="AT104" s="217" t="s">
        <v>173</v>
      </c>
      <c r="AU104" s="217" t="s">
        <v>82</v>
      </c>
      <c r="AV104" s="11" t="s">
        <v>80</v>
      </c>
      <c r="AW104" s="11" t="s">
        <v>36</v>
      </c>
      <c r="AX104" s="11" t="s">
        <v>72</v>
      </c>
      <c r="AY104" s="217" t="s">
        <v>162</v>
      </c>
    </row>
    <row r="105" spans="2:65" s="11" customFormat="1">
      <c r="B105" s="207"/>
      <c r="C105" s="208"/>
      <c r="D105" s="204" t="s">
        <v>173</v>
      </c>
      <c r="E105" s="209" t="s">
        <v>21</v>
      </c>
      <c r="F105" s="210" t="s">
        <v>188</v>
      </c>
      <c r="G105" s="208"/>
      <c r="H105" s="211" t="s">
        <v>21</v>
      </c>
      <c r="I105" s="212"/>
      <c r="J105" s="208"/>
      <c r="K105" s="208"/>
      <c r="L105" s="213"/>
      <c r="M105" s="214"/>
      <c r="N105" s="215"/>
      <c r="O105" s="215"/>
      <c r="P105" s="215"/>
      <c r="Q105" s="215"/>
      <c r="R105" s="215"/>
      <c r="S105" s="215"/>
      <c r="T105" s="216"/>
      <c r="AT105" s="217" t="s">
        <v>173</v>
      </c>
      <c r="AU105" s="217" t="s">
        <v>82</v>
      </c>
      <c r="AV105" s="11" t="s">
        <v>80</v>
      </c>
      <c r="AW105" s="11" t="s">
        <v>36</v>
      </c>
      <c r="AX105" s="11" t="s">
        <v>72</v>
      </c>
      <c r="AY105" s="217" t="s">
        <v>162</v>
      </c>
    </row>
    <row r="106" spans="2:65" s="12" customFormat="1">
      <c r="B106" s="218"/>
      <c r="C106" s="219"/>
      <c r="D106" s="204" t="s">
        <v>173</v>
      </c>
      <c r="E106" s="220" t="s">
        <v>21</v>
      </c>
      <c r="F106" s="221" t="s">
        <v>176</v>
      </c>
      <c r="G106" s="219"/>
      <c r="H106" s="222">
        <v>19</v>
      </c>
      <c r="I106" s="223"/>
      <c r="J106" s="219"/>
      <c r="K106" s="219"/>
      <c r="L106" s="224"/>
      <c r="M106" s="225"/>
      <c r="N106" s="226"/>
      <c r="O106" s="226"/>
      <c r="P106" s="226"/>
      <c r="Q106" s="226"/>
      <c r="R106" s="226"/>
      <c r="S106" s="226"/>
      <c r="T106" s="227"/>
      <c r="AT106" s="228" t="s">
        <v>173</v>
      </c>
      <c r="AU106" s="228" t="s">
        <v>82</v>
      </c>
      <c r="AV106" s="12" t="s">
        <v>82</v>
      </c>
      <c r="AW106" s="12" t="s">
        <v>36</v>
      </c>
      <c r="AX106" s="12" t="s">
        <v>72</v>
      </c>
      <c r="AY106" s="228" t="s">
        <v>162</v>
      </c>
    </row>
    <row r="107" spans="2:65" s="13" customFormat="1">
      <c r="B107" s="229"/>
      <c r="C107" s="230"/>
      <c r="D107" s="231" t="s">
        <v>173</v>
      </c>
      <c r="E107" s="232" t="s">
        <v>21</v>
      </c>
      <c r="F107" s="233" t="s">
        <v>177</v>
      </c>
      <c r="G107" s="230"/>
      <c r="H107" s="234">
        <v>19</v>
      </c>
      <c r="I107" s="235"/>
      <c r="J107" s="230"/>
      <c r="K107" s="230"/>
      <c r="L107" s="236"/>
      <c r="M107" s="237"/>
      <c r="N107" s="238"/>
      <c r="O107" s="238"/>
      <c r="P107" s="238"/>
      <c r="Q107" s="238"/>
      <c r="R107" s="238"/>
      <c r="S107" s="238"/>
      <c r="T107" s="239"/>
      <c r="AT107" s="240" t="s">
        <v>173</v>
      </c>
      <c r="AU107" s="240" t="s">
        <v>82</v>
      </c>
      <c r="AV107" s="13" t="s">
        <v>169</v>
      </c>
      <c r="AW107" s="13" t="s">
        <v>36</v>
      </c>
      <c r="AX107" s="13" t="s">
        <v>80</v>
      </c>
      <c r="AY107" s="240" t="s">
        <v>162</v>
      </c>
    </row>
    <row r="108" spans="2:65" s="1" customFormat="1" ht="28.9" customHeight="1">
      <c r="B108" s="40"/>
      <c r="C108" s="192" t="s">
        <v>169</v>
      </c>
      <c r="D108" s="192" t="s">
        <v>164</v>
      </c>
      <c r="E108" s="193" t="s">
        <v>189</v>
      </c>
      <c r="F108" s="194" t="s">
        <v>190</v>
      </c>
      <c r="G108" s="195" t="s">
        <v>191</v>
      </c>
      <c r="H108" s="196">
        <v>100</v>
      </c>
      <c r="I108" s="197"/>
      <c r="J108" s="198">
        <f>ROUND(I108*H108,2)</f>
        <v>0</v>
      </c>
      <c r="K108" s="194" t="s">
        <v>168</v>
      </c>
      <c r="L108" s="60"/>
      <c r="M108" s="199" t="s">
        <v>21</v>
      </c>
      <c r="N108" s="200" t="s">
        <v>43</v>
      </c>
      <c r="O108" s="41"/>
      <c r="P108" s="201">
        <f>O108*H108</f>
        <v>0</v>
      </c>
      <c r="Q108" s="201">
        <v>0</v>
      </c>
      <c r="R108" s="201">
        <f>Q108*H108</f>
        <v>0</v>
      </c>
      <c r="S108" s="201">
        <v>0</v>
      </c>
      <c r="T108" s="202">
        <f>S108*H108</f>
        <v>0</v>
      </c>
      <c r="AR108" s="23" t="s">
        <v>169</v>
      </c>
      <c r="AT108" s="23" t="s">
        <v>164</v>
      </c>
      <c r="AU108" s="23" t="s">
        <v>82</v>
      </c>
      <c r="AY108" s="23" t="s">
        <v>162</v>
      </c>
      <c r="BE108" s="203">
        <f>IF(N108="základní",J108,0)</f>
        <v>0</v>
      </c>
      <c r="BF108" s="203">
        <f>IF(N108="snížená",J108,0)</f>
        <v>0</v>
      </c>
      <c r="BG108" s="203">
        <f>IF(N108="zákl. přenesená",J108,0)</f>
        <v>0</v>
      </c>
      <c r="BH108" s="203">
        <f>IF(N108="sníž. přenesená",J108,0)</f>
        <v>0</v>
      </c>
      <c r="BI108" s="203">
        <f>IF(N108="nulová",J108,0)</f>
        <v>0</v>
      </c>
      <c r="BJ108" s="23" t="s">
        <v>80</v>
      </c>
      <c r="BK108" s="203">
        <f>ROUND(I108*H108,2)</f>
        <v>0</v>
      </c>
      <c r="BL108" s="23" t="s">
        <v>169</v>
      </c>
      <c r="BM108" s="23" t="s">
        <v>1126</v>
      </c>
    </row>
    <row r="109" spans="2:65" s="1" customFormat="1" ht="283.5">
      <c r="B109" s="40"/>
      <c r="C109" s="62"/>
      <c r="D109" s="204" t="s">
        <v>171</v>
      </c>
      <c r="E109" s="62"/>
      <c r="F109" s="205" t="s">
        <v>193</v>
      </c>
      <c r="G109" s="62"/>
      <c r="H109" s="62"/>
      <c r="I109" s="162"/>
      <c r="J109" s="62"/>
      <c r="K109" s="62"/>
      <c r="L109" s="60"/>
      <c r="M109" s="206"/>
      <c r="N109" s="41"/>
      <c r="O109" s="41"/>
      <c r="P109" s="41"/>
      <c r="Q109" s="41"/>
      <c r="R109" s="41"/>
      <c r="S109" s="41"/>
      <c r="T109" s="77"/>
      <c r="AT109" s="23" t="s">
        <v>171</v>
      </c>
      <c r="AU109" s="23" t="s">
        <v>82</v>
      </c>
    </row>
    <row r="110" spans="2:65" s="11" customFormat="1">
      <c r="B110" s="207"/>
      <c r="C110" s="208"/>
      <c r="D110" s="204" t="s">
        <v>173</v>
      </c>
      <c r="E110" s="209" t="s">
        <v>21</v>
      </c>
      <c r="F110" s="210" t="s">
        <v>1123</v>
      </c>
      <c r="G110" s="208"/>
      <c r="H110" s="211" t="s">
        <v>21</v>
      </c>
      <c r="I110" s="212"/>
      <c r="J110" s="208"/>
      <c r="K110" s="208"/>
      <c r="L110" s="213"/>
      <c r="M110" s="214"/>
      <c r="N110" s="215"/>
      <c r="O110" s="215"/>
      <c r="P110" s="215"/>
      <c r="Q110" s="215"/>
      <c r="R110" s="215"/>
      <c r="S110" s="215"/>
      <c r="T110" s="216"/>
      <c r="AT110" s="217" t="s">
        <v>173</v>
      </c>
      <c r="AU110" s="217" t="s">
        <v>82</v>
      </c>
      <c r="AV110" s="11" t="s">
        <v>80</v>
      </c>
      <c r="AW110" s="11" t="s">
        <v>36</v>
      </c>
      <c r="AX110" s="11" t="s">
        <v>72</v>
      </c>
      <c r="AY110" s="217" t="s">
        <v>162</v>
      </c>
    </row>
    <row r="111" spans="2:65" s="11" customFormat="1">
      <c r="B111" s="207"/>
      <c r="C111" s="208"/>
      <c r="D111" s="204" t="s">
        <v>173</v>
      </c>
      <c r="E111" s="209" t="s">
        <v>21</v>
      </c>
      <c r="F111" s="210" t="s">
        <v>194</v>
      </c>
      <c r="G111" s="208"/>
      <c r="H111" s="211" t="s">
        <v>21</v>
      </c>
      <c r="I111" s="212"/>
      <c r="J111" s="208"/>
      <c r="K111" s="208"/>
      <c r="L111" s="213"/>
      <c r="M111" s="214"/>
      <c r="N111" s="215"/>
      <c r="O111" s="215"/>
      <c r="P111" s="215"/>
      <c r="Q111" s="215"/>
      <c r="R111" s="215"/>
      <c r="S111" s="215"/>
      <c r="T111" s="216"/>
      <c r="AT111" s="217" t="s">
        <v>173</v>
      </c>
      <c r="AU111" s="217" t="s">
        <v>82</v>
      </c>
      <c r="AV111" s="11" t="s">
        <v>80</v>
      </c>
      <c r="AW111" s="11" t="s">
        <v>36</v>
      </c>
      <c r="AX111" s="11" t="s">
        <v>72</v>
      </c>
      <c r="AY111" s="217" t="s">
        <v>162</v>
      </c>
    </row>
    <row r="112" spans="2:65" s="12" customFormat="1">
      <c r="B112" s="218"/>
      <c r="C112" s="219"/>
      <c r="D112" s="204" t="s">
        <v>173</v>
      </c>
      <c r="E112" s="220" t="s">
        <v>21</v>
      </c>
      <c r="F112" s="221" t="s">
        <v>195</v>
      </c>
      <c r="G112" s="219"/>
      <c r="H112" s="222">
        <v>100</v>
      </c>
      <c r="I112" s="223"/>
      <c r="J112" s="219"/>
      <c r="K112" s="219"/>
      <c r="L112" s="224"/>
      <c r="M112" s="225"/>
      <c r="N112" s="226"/>
      <c r="O112" s="226"/>
      <c r="P112" s="226"/>
      <c r="Q112" s="226"/>
      <c r="R112" s="226"/>
      <c r="S112" s="226"/>
      <c r="T112" s="227"/>
      <c r="AT112" s="228" t="s">
        <v>173</v>
      </c>
      <c r="AU112" s="228" t="s">
        <v>82</v>
      </c>
      <c r="AV112" s="12" t="s">
        <v>82</v>
      </c>
      <c r="AW112" s="12" t="s">
        <v>36</v>
      </c>
      <c r="AX112" s="12" t="s">
        <v>72</v>
      </c>
      <c r="AY112" s="228" t="s">
        <v>162</v>
      </c>
    </row>
    <row r="113" spans="2:65" s="13" customFormat="1">
      <c r="B113" s="229"/>
      <c r="C113" s="230"/>
      <c r="D113" s="231" t="s">
        <v>173</v>
      </c>
      <c r="E113" s="232" t="s">
        <v>21</v>
      </c>
      <c r="F113" s="233" t="s">
        <v>177</v>
      </c>
      <c r="G113" s="230"/>
      <c r="H113" s="234">
        <v>100</v>
      </c>
      <c r="I113" s="235"/>
      <c r="J113" s="230"/>
      <c r="K113" s="230"/>
      <c r="L113" s="236"/>
      <c r="M113" s="237"/>
      <c r="N113" s="238"/>
      <c r="O113" s="238"/>
      <c r="P113" s="238"/>
      <c r="Q113" s="238"/>
      <c r="R113" s="238"/>
      <c r="S113" s="238"/>
      <c r="T113" s="239"/>
      <c r="AT113" s="240" t="s">
        <v>173</v>
      </c>
      <c r="AU113" s="240" t="s">
        <v>82</v>
      </c>
      <c r="AV113" s="13" t="s">
        <v>169</v>
      </c>
      <c r="AW113" s="13" t="s">
        <v>36</v>
      </c>
      <c r="AX113" s="13" t="s">
        <v>80</v>
      </c>
      <c r="AY113" s="240" t="s">
        <v>162</v>
      </c>
    </row>
    <row r="114" spans="2:65" s="1" customFormat="1" ht="28.9" customHeight="1">
      <c r="B114" s="40"/>
      <c r="C114" s="192" t="s">
        <v>196</v>
      </c>
      <c r="D114" s="192" t="s">
        <v>164</v>
      </c>
      <c r="E114" s="193" t="s">
        <v>197</v>
      </c>
      <c r="F114" s="194" t="s">
        <v>198</v>
      </c>
      <c r="G114" s="195" t="s">
        <v>199</v>
      </c>
      <c r="H114" s="196">
        <v>20</v>
      </c>
      <c r="I114" s="197"/>
      <c r="J114" s="198">
        <f>ROUND(I114*H114,2)</f>
        <v>0</v>
      </c>
      <c r="K114" s="194" t="s">
        <v>168</v>
      </c>
      <c r="L114" s="60"/>
      <c r="M114" s="199" t="s">
        <v>21</v>
      </c>
      <c r="N114" s="200" t="s">
        <v>43</v>
      </c>
      <c r="O114" s="41"/>
      <c r="P114" s="201">
        <f>O114*H114</f>
        <v>0</v>
      </c>
      <c r="Q114" s="201">
        <v>0</v>
      </c>
      <c r="R114" s="201">
        <f>Q114*H114</f>
        <v>0</v>
      </c>
      <c r="S114" s="201">
        <v>0</v>
      </c>
      <c r="T114" s="202">
        <f>S114*H114</f>
        <v>0</v>
      </c>
      <c r="AR114" s="23" t="s">
        <v>169</v>
      </c>
      <c r="AT114" s="23" t="s">
        <v>164</v>
      </c>
      <c r="AU114" s="23" t="s">
        <v>82</v>
      </c>
      <c r="AY114" s="23" t="s">
        <v>162</v>
      </c>
      <c r="BE114" s="203">
        <f>IF(N114="základní",J114,0)</f>
        <v>0</v>
      </c>
      <c r="BF114" s="203">
        <f>IF(N114="snížená",J114,0)</f>
        <v>0</v>
      </c>
      <c r="BG114" s="203">
        <f>IF(N114="zákl. přenesená",J114,0)</f>
        <v>0</v>
      </c>
      <c r="BH114" s="203">
        <f>IF(N114="sníž. přenesená",J114,0)</f>
        <v>0</v>
      </c>
      <c r="BI114" s="203">
        <f>IF(N114="nulová",J114,0)</f>
        <v>0</v>
      </c>
      <c r="BJ114" s="23" t="s">
        <v>80</v>
      </c>
      <c r="BK114" s="203">
        <f>ROUND(I114*H114,2)</f>
        <v>0</v>
      </c>
      <c r="BL114" s="23" t="s">
        <v>169</v>
      </c>
      <c r="BM114" s="23" t="s">
        <v>1127</v>
      </c>
    </row>
    <row r="115" spans="2:65" s="1" customFormat="1" ht="189">
      <c r="B115" s="40"/>
      <c r="C115" s="62"/>
      <c r="D115" s="204" t="s">
        <v>171</v>
      </c>
      <c r="E115" s="62"/>
      <c r="F115" s="205" t="s">
        <v>201</v>
      </c>
      <c r="G115" s="62"/>
      <c r="H115" s="62"/>
      <c r="I115" s="162"/>
      <c r="J115" s="62"/>
      <c r="K115" s="62"/>
      <c r="L115" s="60"/>
      <c r="M115" s="206"/>
      <c r="N115" s="41"/>
      <c r="O115" s="41"/>
      <c r="P115" s="41"/>
      <c r="Q115" s="41"/>
      <c r="R115" s="41"/>
      <c r="S115" s="41"/>
      <c r="T115" s="77"/>
      <c r="AT115" s="23" t="s">
        <v>171</v>
      </c>
      <c r="AU115" s="23" t="s">
        <v>82</v>
      </c>
    </row>
    <row r="116" spans="2:65" s="11" customFormat="1">
      <c r="B116" s="207"/>
      <c r="C116" s="208"/>
      <c r="D116" s="204" t="s">
        <v>173</v>
      </c>
      <c r="E116" s="209" t="s">
        <v>21</v>
      </c>
      <c r="F116" s="210" t="s">
        <v>1123</v>
      </c>
      <c r="G116" s="208"/>
      <c r="H116" s="211" t="s">
        <v>21</v>
      </c>
      <c r="I116" s="212"/>
      <c r="J116" s="208"/>
      <c r="K116" s="208"/>
      <c r="L116" s="213"/>
      <c r="M116" s="214"/>
      <c r="N116" s="215"/>
      <c r="O116" s="215"/>
      <c r="P116" s="215"/>
      <c r="Q116" s="215"/>
      <c r="R116" s="215"/>
      <c r="S116" s="215"/>
      <c r="T116" s="216"/>
      <c r="AT116" s="217" t="s">
        <v>173</v>
      </c>
      <c r="AU116" s="217" t="s">
        <v>82</v>
      </c>
      <c r="AV116" s="11" t="s">
        <v>80</v>
      </c>
      <c r="AW116" s="11" t="s">
        <v>36</v>
      </c>
      <c r="AX116" s="11" t="s">
        <v>72</v>
      </c>
      <c r="AY116" s="217" t="s">
        <v>162</v>
      </c>
    </row>
    <row r="117" spans="2:65" s="11" customFormat="1">
      <c r="B117" s="207"/>
      <c r="C117" s="208"/>
      <c r="D117" s="204" t="s">
        <v>173</v>
      </c>
      <c r="E117" s="209" t="s">
        <v>21</v>
      </c>
      <c r="F117" s="210" t="s">
        <v>202</v>
      </c>
      <c r="G117" s="208"/>
      <c r="H117" s="211" t="s">
        <v>21</v>
      </c>
      <c r="I117" s="212"/>
      <c r="J117" s="208"/>
      <c r="K117" s="208"/>
      <c r="L117" s="213"/>
      <c r="M117" s="214"/>
      <c r="N117" s="215"/>
      <c r="O117" s="215"/>
      <c r="P117" s="215"/>
      <c r="Q117" s="215"/>
      <c r="R117" s="215"/>
      <c r="S117" s="215"/>
      <c r="T117" s="216"/>
      <c r="AT117" s="217" t="s">
        <v>173</v>
      </c>
      <c r="AU117" s="217" t="s">
        <v>82</v>
      </c>
      <c r="AV117" s="11" t="s">
        <v>80</v>
      </c>
      <c r="AW117" s="11" t="s">
        <v>36</v>
      </c>
      <c r="AX117" s="11" t="s">
        <v>72</v>
      </c>
      <c r="AY117" s="217" t="s">
        <v>162</v>
      </c>
    </row>
    <row r="118" spans="2:65" s="12" customFormat="1">
      <c r="B118" s="218"/>
      <c r="C118" s="219"/>
      <c r="D118" s="204" t="s">
        <v>173</v>
      </c>
      <c r="E118" s="220" t="s">
        <v>21</v>
      </c>
      <c r="F118" s="221" t="s">
        <v>203</v>
      </c>
      <c r="G118" s="219"/>
      <c r="H118" s="222">
        <v>20</v>
      </c>
      <c r="I118" s="223"/>
      <c r="J118" s="219"/>
      <c r="K118" s="219"/>
      <c r="L118" s="224"/>
      <c r="M118" s="225"/>
      <c r="N118" s="226"/>
      <c r="O118" s="226"/>
      <c r="P118" s="226"/>
      <c r="Q118" s="226"/>
      <c r="R118" s="226"/>
      <c r="S118" s="226"/>
      <c r="T118" s="227"/>
      <c r="AT118" s="228" t="s">
        <v>173</v>
      </c>
      <c r="AU118" s="228" t="s">
        <v>82</v>
      </c>
      <c r="AV118" s="12" t="s">
        <v>82</v>
      </c>
      <c r="AW118" s="12" t="s">
        <v>36</v>
      </c>
      <c r="AX118" s="12" t="s">
        <v>72</v>
      </c>
      <c r="AY118" s="228" t="s">
        <v>162</v>
      </c>
    </row>
    <row r="119" spans="2:65" s="13" customFormat="1">
      <c r="B119" s="229"/>
      <c r="C119" s="230"/>
      <c r="D119" s="231" t="s">
        <v>173</v>
      </c>
      <c r="E119" s="232" t="s">
        <v>21</v>
      </c>
      <c r="F119" s="233" t="s">
        <v>177</v>
      </c>
      <c r="G119" s="230"/>
      <c r="H119" s="234">
        <v>20</v>
      </c>
      <c r="I119" s="235"/>
      <c r="J119" s="230"/>
      <c r="K119" s="230"/>
      <c r="L119" s="236"/>
      <c r="M119" s="237"/>
      <c r="N119" s="238"/>
      <c r="O119" s="238"/>
      <c r="P119" s="238"/>
      <c r="Q119" s="238"/>
      <c r="R119" s="238"/>
      <c r="S119" s="238"/>
      <c r="T119" s="239"/>
      <c r="AT119" s="240" t="s">
        <v>173</v>
      </c>
      <c r="AU119" s="240" t="s">
        <v>82</v>
      </c>
      <c r="AV119" s="13" t="s">
        <v>169</v>
      </c>
      <c r="AW119" s="13" t="s">
        <v>36</v>
      </c>
      <c r="AX119" s="13" t="s">
        <v>80</v>
      </c>
      <c r="AY119" s="240" t="s">
        <v>162</v>
      </c>
    </row>
    <row r="120" spans="2:65" s="1" customFormat="1" ht="28.9" customHeight="1">
      <c r="B120" s="40"/>
      <c r="C120" s="192" t="s">
        <v>204</v>
      </c>
      <c r="D120" s="192" t="s">
        <v>164</v>
      </c>
      <c r="E120" s="193" t="s">
        <v>205</v>
      </c>
      <c r="F120" s="194" t="s">
        <v>206</v>
      </c>
      <c r="G120" s="195" t="s">
        <v>167</v>
      </c>
      <c r="H120" s="196">
        <v>147</v>
      </c>
      <c r="I120" s="197"/>
      <c r="J120" s="198">
        <f>ROUND(I120*H120,2)</f>
        <v>0</v>
      </c>
      <c r="K120" s="194" t="s">
        <v>168</v>
      </c>
      <c r="L120" s="60"/>
      <c r="M120" s="199" t="s">
        <v>21</v>
      </c>
      <c r="N120" s="200" t="s">
        <v>43</v>
      </c>
      <c r="O120" s="41"/>
      <c r="P120" s="201">
        <f>O120*H120</f>
        <v>0</v>
      </c>
      <c r="Q120" s="201">
        <v>0</v>
      </c>
      <c r="R120" s="201">
        <f>Q120*H120</f>
        <v>0</v>
      </c>
      <c r="S120" s="201">
        <v>0</v>
      </c>
      <c r="T120" s="202">
        <f>S120*H120</f>
        <v>0</v>
      </c>
      <c r="AR120" s="23" t="s">
        <v>169</v>
      </c>
      <c r="AT120" s="23" t="s">
        <v>164</v>
      </c>
      <c r="AU120" s="23" t="s">
        <v>82</v>
      </c>
      <c r="AY120" s="23" t="s">
        <v>162</v>
      </c>
      <c r="BE120" s="203">
        <f>IF(N120="základní",J120,0)</f>
        <v>0</v>
      </c>
      <c r="BF120" s="203">
        <f>IF(N120="snížená",J120,0)</f>
        <v>0</v>
      </c>
      <c r="BG120" s="203">
        <f>IF(N120="zákl. přenesená",J120,0)</f>
        <v>0</v>
      </c>
      <c r="BH120" s="203">
        <f>IF(N120="sníž. přenesená",J120,0)</f>
        <v>0</v>
      </c>
      <c r="BI120" s="203">
        <f>IF(N120="nulová",J120,0)</f>
        <v>0</v>
      </c>
      <c r="BJ120" s="23" t="s">
        <v>80</v>
      </c>
      <c r="BK120" s="203">
        <f>ROUND(I120*H120,2)</f>
        <v>0</v>
      </c>
      <c r="BL120" s="23" t="s">
        <v>169</v>
      </c>
      <c r="BM120" s="23" t="s">
        <v>1128</v>
      </c>
    </row>
    <row r="121" spans="2:65" s="1" customFormat="1" ht="108">
      <c r="B121" s="40"/>
      <c r="C121" s="62"/>
      <c r="D121" s="204" t="s">
        <v>171</v>
      </c>
      <c r="E121" s="62"/>
      <c r="F121" s="205" t="s">
        <v>208</v>
      </c>
      <c r="G121" s="62"/>
      <c r="H121" s="62"/>
      <c r="I121" s="162"/>
      <c r="J121" s="62"/>
      <c r="K121" s="62"/>
      <c r="L121" s="60"/>
      <c r="M121" s="206"/>
      <c r="N121" s="41"/>
      <c r="O121" s="41"/>
      <c r="P121" s="41"/>
      <c r="Q121" s="41"/>
      <c r="R121" s="41"/>
      <c r="S121" s="41"/>
      <c r="T121" s="77"/>
      <c r="AT121" s="23" t="s">
        <v>171</v>
      </c>
      <c r="AU121" s="23" t="s">
        <v>82</v>
      </c>
    </row>
    <row r="122" spans="2:65" s="11" customFormat="1">
      <c r="B122" s="207"/>
      <c r="C122" s="208"/>
      <c r="D122" s="204" t="s">
        <v>173</v>
      </c>
      <c r="E122" s="209" t="s">
        <v>21</v>
      </c>
      <c r="F122" s="210" t="s">
        <v>1123</v>
      </c>
      <c r="G122" s="208"/>
      <c r="H122" s="211" t="s">
        <v>21</v>
      </c>
      <c r="I122" s="212"/>
      <c r="J122" s="208"/>
      <c r="K122" s="208"/>
      <c r="L122" s="213"/>
      <c r="M122" s="214"/>
      <c r="N122" s="215"/>
      <c r="O122" s="215"/>
      <c r="P122" s="215"/>
      <c r="Q122" s="215"/>
      <c r="R122" s="215"/>
      <c r="S122" s="215"/>
      <c r="T122" s="216"/>
      <c r="AT122" s="217" t="s">
        <v>173</v>
      </c>
      <c r="AU122" s="217" t="s">
        <v>82</v>
      </c>
      <c r="AV122" s="11" t="s">
        <v>80</v>
      </c>
      <c r="AW122" s="11" t="s">
        <v>36</v>
      </c>
      <c r="AX122" s="11" t="s">
        <v>72</v>
      </c>
      <c r="AY122" s="217" t="s">
        <v>162</v>
      </c>
    </row>
    <row r="123" spans="2:65" s="11" customFormat="1">
      <c r="B123" s="207"/>
      <c r="C123" s="208"/>
      <c r="D123" s="204" t="s">
        <v>173</v>
      </c>
      <c r="E123" s="209" t="s">
        <v>21</v>
      </c>
      <c r="F123" s="210" t="s">
        <v>209</v>
      </c>
      <c r="G123" s="208"/>
      <c r="H123" s="211" t="s">
        <v>21</v>
      </c>
      <c r="I123" s="212"/>
      <c r="J123" s="208"/>
      <c r="K123" s="208"/>
      <c r="L123" s="213"/>
      <c r="M123" s="214"/>
      <c r="N123" s="215"/>
      <c r="O123" s="215"/>
      <c r="P123" s="215"/>
      <c r="Q123" s="215"/>
      <c r="R123" s="215"/>
      <c r="S123" s="215"/>
      <c r="T123" s="216"/>
      <c r="AT123" s="217" t="s">
        <v>173</v>
      </c>
      <c r="AU123" s="217" t="s">
        <v>82</v>
      </c>
      <c r="AV123" s="11" t="s">
        <v>80</v>
      </c>
      <c r="AW123" s="11" t="s">
        <v>36</v>
      </c>
      <c r="AX123" s="11" t="s">
        <v>72</v>
      </c>
      <c r="AY123" s="217" t="s">
        <v>162</v>
      </c>
    </row>
    <row r="124" spans="2:65" s="11" customFormat="1">
      <c r="B124" s="207"/>
      <c r="C124" s="208"/>
      <c r="D124" s="204" t="s">
        <v>173</v>
      </c>
      <c r="E124" s="209" t="s">
        <v>21</v>
      </c>
      <c r="F124" s="210" t="s">
        <v>210</v>
      </c>
      <c r="G124" s="208"/>
      <c r="H124" s="211" t="s">
        <v>21</v>
      </c>
      <c r="I124" s="212"/>
      <c r="J124" s="208"/>
      <c r="K124" s="208"/>
      <c r="L124" s="213"/>
      <c r="M124" s="214"/>
      <c r="N124" s="215"/>
      <c r="O124" s="215"/>
      <c r="P124" s="215"/>
      <c r="Q124" s="215"/>
      <c r="R124" s="215"/>
      <c r="S124" s="215"/>
      <c r="T124" s="216"/>
      <c r="AT124" s="217" t="s">
        <v>173</v>
      </c>
      <c r="AU124" s="217" t="s">
        <v>82</v>
      </c>
      <c r="AV124" s="11" t="s">
        <v>80</v>
      </c>
      <c r="AW124" s="11" t="s">
        <v>36</v>
      </c>
      <c r="AX124" s="11" t="s">
        <v>72</v>
      </c>
      <c r="AY124" s="217" t="s">
        <v>162</v>
      </c>
    </row>
    <row r="125" spans="2:65" s="12" customFormat="1">
      <c r="B125" s="218"/>
      <c r="C125" s="219"/>
      <c r="D125" s="204" t="s">
        <v>173</v>
      </c>
      <c r="E125" s="220" t="s">
        <v>21</v>
      </c>
      <c r="F125" s="221" t="s">
        <v>1129</v>
      </c>
      <c r="G125" s="219"/>
      <c r="H125" s="222">
        <v>75</v>
      </c>
      <c r="I125" s="223"/>
      <c r="J125" s="219"/>
      <c r="K125" s="219"/>
      <c r="L125" s="224"/>
      <c r="M125" s="225"/>
      <c r="N125" s="226"/>
      <c r="O125" s="226"/>
      <c r="P125" s="226"/>
      <c r="Q125" s="226"/>
      <c r="R125" s="226"/>
      <c r="S125" s="226"/>
      <c r="T125" s="227"/>
      <c r="AT125" s="228" t="s">
        <v>173</v>
      </c>
      <c r="AU125" s="228" t="s">
        <v>82</v>
      </c>
      <c r="AV125" s="12" t="s">
        <v>82</v>
      </c>
      <c r="AW125" s="12" t="s">
        <v>36</v>
      </c>
      <c r="AX125" s="12" t="s">
        <v>72</v>
      </c>
      <c r="AY125" s="228" t="s">
        <v>162</v>
      </c>
    </row>
    <row r="126" spans="2:65" s="11" customFormat="1">
      <c r="B126" s="207"/>
      <c r="C126" s="208"/>
      <c r="D126" s="204" t="s">
        <v>173</v>
      </c>
      <c r="E126" s="209" t="s">
        <v>21</v>
      </c>
      <c r="F126" s="210" t="s">
        <v>212</v>
      </c>
      <c r="G126" s="208"/>
      <c r="H126" s="211" t="s">
        <v>21</v>
      </c>
      <c r="I126" s="212"/>
      <c r="J126" s="208"/>
      <c r="K126" s="208"/>
      <c r="L126" s="213"/>
      <c r="M126" s="214"/>
      <c r="N126" s="215"/>
      <c r="O126" s="215"/>
      <c r="P126" s="215"/>
      <c r="Q126" s="215"/>
      <c r="R126" s="215"/>
      <c r="S126" s="215"/>
      <c r="T126" s="216"/>
      <c r="AT126" s="217" t="s">
        <v>173</v>
      </c>
      <c r="AU126" s="217" t="s">
        <v>82</v>
      </c>
      <c r="AV126" s="11" t="s">
        <v>80</v>
      </c>
      <c r="AW126" s="11" t="s">
        <v>36</v>
      </c>
      <c r="AX126" s="11" t="s">
        <v>72</v>
      </c>
      <c r="AY126" s="217" t="s">
        <v>162</v>
      </c>
    </row>
    <row r="127" spans="2:65" s="12" customFormat="1">
      <c r="B127" s="218"/>
      <c r="C127" s="219"/>
      <c r="D127" s="204" t="s">
        <v>173</v>
      </c>
      <c r="E127" s="220" t="s">
        <v>21</v>
      </c>
      <c r="F127" s="221" t="s">
        <v>1130</v>
      </c>
      <c r="G127" s="219"/>
      <c r="H127" s="222">
        <v>72</v>
      </c>
      <c r="I127" s="223"/>
      <c r="J127" s="219"/>
      <c r="K127" s="219"/>
      <c r="L127" s="224"/>
      <c r="M127" s="225"/>
      <c r="N127" s="226"/>
      <c r="O127" s="226"/>
      <c r="P127" s="226"/>
      <c r="Q127" s="226"/>
      <c r="R127" s="226"/>
      <c r="S127" s="226"/>
      <c r="T127" s="227"/>
      <c r="AT127" s="228" t="s">
        <v>173</v>
      </c>
      <c r="AU127" s="228" t="s">
        <v>82</v>
      </c>
      <c r="AV127" s="12" t="s">
        <v>82</v>
      </c>
      <c r="AW127" s="12" t="s">
        <v>36</v>
      </c>
      <c r="AX127" s="12" t="s">
        <v>72</v>
      </c>
      <c r="AY127" s="228" t="s">
        <v>162</v>
      </c>
    </row>
    <row r="128" spans="2:65" s="13" customFormat="1">
      <c r="B128" s="229"/>
      <c r="C128" s="230"/>
      <c r="D128" s="231" t="s">
        <v>173</v>
      </c>
      <c r="E128" s="232" t="s">
        <v>21</v>
      </c>
      <c r="F128" s="233" t="s">
        <v>177</v>
      </c>
      <c r="G128" s="230"/>
      <c r="H128" s="234">
        <v>147</v>
      </c>
      <c r="I128" s="235"/>
      <c r="J128" s="230"/>
      <c r="K128" s="230"/>
      <c r="L128" s="236"/>
      <c r="M128" s="237"/>
      <c r="N128" s="238"/>
      <c r="O128" s="238"/>
      <c r="P128" s="238"/>
      <c r="Q128" s="238"/>
      <c r="R128" s="238"/>
      <c r="S128" s="238"/>
      <c r="T128" s="239"/>
      <c r="AT128" s="240" t="s">
        <v>173</v>
      </c>
      <c r="AU128" s="240" t="s">
        <v>82</v>
      </c>
      <c r="AV128" s="13" t="s">
        <v>169</v>
      </c>
      <c r="AW128" s="13" t="s">
        <v>36</v>
      </c>
      <c r="AX128" s="13" t="s">
        <v>80</v>
      </c>
      <c r="AY128" s="240" t="s">
        <v>162</v>
      </c>
    </row>
    <row r="129" spans="2:65" s="1" customFormat="1" ht="28.9" customHeight="1">
      <c r="B129" s="40"/>
      <c r="C129" s="192" t="s">
        <v>214</v>
      </c>
      <c r="D129" s="192" t="s">
        <v>164</v>
      </c>
      <c r="E129" s="193" t="s">
        <v>215</v>
      </c>
      <c r="F129" s="194" t="s">
        <v>216</v>
      </c>
      <c r="G129" s="195" t="s">
        <v>167</v>
      </c>
      <c r="H129" s="196">
        <v>281</v>
      </c>
      <c r="I129" s="197"/>
      <c r="J129" s="198">
        <f>ROUND(I129*H129,2)</f>
        <v>0</v>
      </c>
      <c r="K129" s="194" t="s">
        <v>168</v>
      </c>
      <c r="L129" s="60"/>
      <c r="M129" s="199" t="s">
        <v>21</v>
      </c>
      <c r="N129" s="200" t="s">
        <v>43</v>
      </c>
      <c r="O129" s="41"/>
      <c r="P129" s="201">
        <f>O129*H129</f>
        <v>0</v>
      </c>
      <c r="Q129" s="201">
        <v>0</v>
      </c>
      <c r="R129" s="201">
        <f>Q129*H129</f>
        <v>0</v>
      </c>
      <c r="S129" s="201">
        <v>0</v>
      </c>
      <c r="T129" s="202">
        <f>S129*H129</f>
        <v>0</v>
      </c>
      <c r="AR129" s="23" t="s">
        <v>169</v>
      </c>
      <c r="AT129" s="23" t="s">
        <v>164</v>
      </c>
      <c r="AU129" s="23" t="s">
        <v>82</v>
      </c>
      <c r="AY129" s="23" t="s">
        <v>162</v>
      </c>
      <c r="BE129" s="203">
        <f>IF(N129="základní",J129,0)</f>
        <v>0</v>
      </c>
      <c r="BF129" s="203">
        <f>IF(N129="snížená",J129,0)</f>
        <v>0</v>
      </c>
      <c r="BG129" s="203">
        <f>IF(N129="zákl. přenesená",J129,0)</f>
        <v>0</v>
      </c>
      <c r="BH129" s="203">
        <f>IF(N129="sníž. přenesená",J129,0)</f>
        <v>0</v>
      </c>
      <c r="BI129" s="203">
        <f>IF(N129="nulová",J129,0)</f>
        <v>0</v>
      </c>
      <c r="BJ129" s="23" t="s">
        <v>80</v>
      </c>
      <c r="BK129" s="203">
        <f>ROUND(I129*H129,2)</f>
        <v>0</v>
      </c>
      <c r="BL129" s="23" t="s">
        <v>169</v>
      </c>
      <c r="BM129" s="23" t="s">
        <v>1131</v>
      </c>
    </row>
    <row r="130" spans="2:65" s="1" customFormat="1" ht="378">
      <c r="B130" s="40"/>
      <c r="C130" s="62"/>
      <c r="D130" s="204" t="s">
        <v>171</v>
      </c>
      <c r="E130" s="62"/>
      <c r="F130" s="205" t="s">
        <v>218</v>
      </c>
      <c r="G130" s="62"/>
      <c r="H130" s="62"/>
      <c r="I130" s="162"/>
      <c r="J130" s="62"/>
      <c r="K130" s="62"/>
      <c r="L130" s="60"/>
      <c r="M130" s="206"/>
      <c r="N130" s="41"/>
      <c r="O130" s="41"/>
      <c r="P130" s="41"/>
      <c r="Q130" s="41"/>
      <c r="R130" s="41"/>
      <c r="S130" s="41"/>
      <c r="T130" s="77"/>
      <c r="AT130" s="23" t="s">
        <v>171</v>
      </c>
      <c r="AU130" s="23" t="s">
        <v>82</v>
      </c>
    </row>
    <row r="131" spans="2:65" s="11" customFormat="1">
      <c r="B131" s="207"/>
      <c r="C131" s="208"/>
      <c r="D131" s="204" t="s">
        <v>173</v>
      </c>
      <c r="E131" s="209" t="s">
        <v>21</v>
      </c>
      <c r="F131" s="210" t="s">
        <v>1123</v>
      </c>
      <c r="G131" s="208"/>
      <c r="H131" s="211" t="s">
        <v>21</v>
      </c>
      <c r="I131" s="212"/>
      <c r="J131" s="208"/>
      <c r="K131" s="208"/>
      <c r="L131" s="213"/>
      <c r="M131" s="214"/>
      <c r="N131" s="215"/>
      <c r="O131" s="215"/>
      <c r="P131" s="215"/>
      <c r="Q131" s="215"/>
      <c r="R131" s="215"/>
      <c r="S131" s="215"/>
      <c r="T131" s="216"/>
      <c r="AT131" s="217" t="s">
        <v>173</v>
      </c>
      <c r="AU131" s="217" t="s">
        <v>82</v>
      </c>
      <c r="AV131" s="11" t="s">
        <v>80</v>
      </c>
      <c r="AW131" s="11" t="s">
        <v>36</v>
      </c>
      <c r="AX131" s="11" t="s">
        <v>72</v>
      </c>
      <c r="AY131" s="217" t="s">
        <v>162</v>
      </c>
    </row>
    <row r="132" spans="2:65" s="11" customFormat="1">
      <c r="B132" s="207"/>
      <c r="C132" s="208"/>
      <c r="D132" s="204" t="s">
        <v>173</v>
      </c>
      <c r="E132" s="209" t="s">
        <v>21</v>
      </c>
      <c r="F132" s="210" t="s">
        <v>219</v>
      </c>
      <c r="G132" s="208"/>
      <c r="H132" s="211" t="s">
        <v>21</v>
      </c>
      <c r="I132" s="212"/>
      <c r="J132" s="208"/>
      <c r="K132" s="208"/>
      <c r="L132" s="213"/>
      <c r="M132" s="214"/>
      <c r="N132" s="215"/>
      <c r="O132" s="215"/>
      <c r="P132" s="215"/>
      <c r="Q132" s="215"/>
      <c r="R132" s="215"/>
      <c r="S132" s="215"/>
      <c r="T132" s="216"/>
      <c r="AT132" s="217" t="s">
        <v>173</v>
      </c>
      <c r="AU132" s="217" t="s">
        <v>82</v>
      </c>
      <c r="AV132" s="11" t="s">
        <v>80</v>
      </c>
      <c r="AW132" s="11" t="s">
        <v>36</v>
      </c>
      <c r="AX132" s="11" t="s">
        <v>72</v>
      </c>
      <c r="AY132" s="217" t="s">
        <v>162</v>
      </c>
    </row>
    <row r="133" spans="2:65" s="12" customFormat="1">
      <c r="B133" s="218"/>
      <c r="C133" s="219"/>
      <c r="D133" s="204" t="s">
        <v>173</v>
      </c>
      <c r="E133" s="220" t="s">
        <v>21</v>
      </c>
      <c r="F133" s="221" t="s">
        <v>943</v>
      </c>
      <c r="G133" s="219"/>
      <c r="H133" s="222">
        <v>159</v>
      </c>
      <c r="I133" s="223"/>
      <c r="J133" s="219"/>
      <c r="K133" s="219"/>
      <c r="L133" s="224"/>
      <c r="M133" s="225"/>
      <c r="N133" s="226"/>
      <c r="O133" s="226"/>
      <c r="P133" s="226"/>
      <c r="Q133" s="226"/>
      <c r="R133" s="226"/>
      <c r="S133" s="226"/>
      <c r="T133" s="227"/>
      <c r="AT133" s="228" t="s">
        <v>173</v>
      </c>
      <c r="AU133" s="228" t="s">
        <v>82</v>
      </c>
      <c r="AV133" s="12" t="s">
        <v>82</v>
      </c>
      <c r="AW133" s="12" t="s">
        <v>36</v>
      </c>
      <c r="AX133" s="12" t="s">
        <v>72</v>
      </c>
      <c r="AY133" s="228" t="s">
        <v>162</v>
      </c>
    </row>
    <row r="134" spans="2:65" s="11" customFormat="1">
      <c r="B134" s="207"/>
      <c r="C134" s="208"/>
      <c r="D134" s="204" t="s">
        <v>173</v>
      </c>
      <c r="E134" s="209" t="s">
        <v>21</v>
      </c>
      <c r="F134" s="210" t="s">
        <v>221</v>
      </c>
      <c r="G134" s="208"/>
      <c r="H134" s="211" t="s">
        <v>21</v>
      </c>
      <c r="I134" s="212"/>
      <c r="J134" s="208"/>
      <c r="K134" s="208"/>
      <c r="L134" s="213"/>
      <c r="M134" s="214"/>
      <c r="N134" s="215"/>
      <c r="O134" s="215"/>
      <c r="P134" s="215"/>
      <c r="Q134" s="215"/>
      <c r="R134" s="215"/>
      <c r="S134" s="215"/>
      <c r="T134" s="216"/>
      <c r="AT134" s="217" t="s">
        <v>173</v>
      </c>
      <c r="AU134" s="217" t="s">
        <v>82</v>
      </c>
      <c r="AV134" s="11" t="s">
        <v>80</v>
      </c>
      <c r="AW134" s="11" t="s">
        <v>36</v>
      </c>
      <c r="AX134" s="11" t="s">
        <v>72</v>
      </c>
      <c r="AY134" s="217" t="s">
        <v>162</v>
      </c>
    </row>
    <row r="135" spans="2:65" s="12" customFormat="1">
      <c r="B135" s="218"/>
      <c r="C135" s="219"/>
      <c r="D135" s="204" t="s">
        <v>173</v>
      </c>
      <c r="E135" s="220" t="s">
        <v>21</v>
      </c>
      <c r="F135" s="221" t="s">
        <v>1132</v>
      </c>
      <c r="G135" s="219"/>
      <c r="H135" s="222">
        <v>122</v>
      </c>
      <c r="I135" s="223"/>
      <c r="J135" s="219"/>
      <c r="K135" s="219"/>
      <c r="L135" s="224"/>
      <c r="M135" s="225"/>
      <c r="N135" s="226"/>
      <c r="O135" s="226"/>
      <c r="P135" s="226"/>
      <c r="Q135" s="226"/>
      <c r="R135" s="226"/>
      <c r="S135" s="226"/>
      <c r="T135" s="227"/>
      <c r="AT135" s="228" t="s">
        <v>173</v>
      </c>
      <c r="AU135" s="228" t="s">
        <v>82</v>
      </c>
      <c r="AV135" s="12" t="s">
        <v>82</v>
      </c>
      <c r="AW135" s="12" t="s">
        <v>36</v>
      </c>
      <c r="AX135" s="12" t="s">
        <v>72</v>
      </c>
      <c r="AY135" s="228" t="s">
        <v>162</v>
      </c>
    </row>
    <row r="136" spans="2:65" s="13" customFormat="1">
      <c r="B136" s="229"/>
      <c r="C136" s="230"/>
      <c r="D136" s="231" t="s">
        <v>173</v>
      </c>
      <c r="E136" s="232" t="s">
        <v>21</v>
      </c>
      <c r="F136" s="233" t="s">
        <v>177</v>
      </c>
      <c r="G136" s="230"/>
      <c r="H136" s="234">
        <v>281</v>
      </c>
      <c r="I136" s="235"/>
      <c r="J136" s="230"/>
      <c r="K136" s="230"/>
      <c r="L136" s="236"/>
      <c r="M136" s="237"/>
      <c r="N136" s="238"/>
      <c r="O136" s="238"/>
      <c r="P136" s="238"/>
      <c r="Q136" s="238"/>
      <c r="R136" s="238"/>
      <c r="S136" s="238"/>
      <c r="T136" s="239"/>
      <c r="AT136" s="240" t="s">
        <v>173</v>
      </c>
      <c r="AU136" s="240" t="s">
        <v>82</v>
      </c>
      <c r="AV136" s="13" t="s">
        <v>169</v>
      </c>
      <c r="AW136" s="13" t="s">
        <v>36</v>
      </c>
      <c r="AX136" s="13" t="s">
        <v>80</v>
      </c>
      <c r="AY136" s="240" t="s">
        <v>162</v>
      </c>
    </row>
    <row r="137" spans="2:65" s="1" customFormat="1" ht="40.15" customHeight="1">
      <c r="B137" s="40"/>
      <c r="C137" s="192" t="s">
        <v>223</v>
      </c>
      <c r="D137" s="192" t="s">
        <v>164</v>
      </c>
      <c r="E137" s="193" t="s">
        <v>224</v>
      </c>
      <c r="F137" s="194" t="s">
        <v>225</v>
      </c>
      <c r="G137" s="195" t="s">
        <v>167</v>
      </c>
      <c r="H137" s="196">
        <v>56.2</v>
      </c>
      <c r="I137" s="197"/>
      <c r="J137" s="198">
        <f>ROUND(I137*H137,2)</f>
        <v>0</v>
      </c>
      <c r="K137" s="194" t="s">
        <v>168</v>
      </c>
      <c r="L137" s="60"/>
      <c r="M137" s="199" t="s">
        <v>21</v>
      </c>
      <c r="N137" s="200" t="s">
        <v>43</v>
      </c>
      <c r="O137" s="41"/>
      <c r="P137" s="201">
        <f>O137*H137</f>
        <v>0</v>
      </c>
      <c r="Q137" s="201">
        <v>0</v>
      </c>
      <c r="R137" s="201">
        <f>Q137*H137</f>
        <v>0</v>
      </c>
      <c r="S137" s="201">
        <v>0</v>
      </c>
      <c r="T137" s="202">
        <f>S137*H137</f>
        <v>0</v>
      </c>
      <c r="AR137" s="23" t="s">
        <v>169</v>
      </c>
      <c r="AT137" s="23" t="s">
        <v>164</v>
      </c>
      <c r="AU137" s="23" t="s">
        <v>82</v>
      </c>
      <c r="AY137" s="23" t="s">
        <v>162</v>
      </c>
      <c r="BE137" s="203">
        <f>IF(N137="základní",J137,0)</f>
        <v>0</v>
      </c>
      <c r="BF137" s="203">
        <f>IF(N137="snížená",J137,0)</f>
        <v>0</v>
      </c>
      <c r="BG137" s="203">
        <f>IF(N137="zákl. přenesená",J137,0)</f>
        <v>0</v>
      </c>
      <c r="BH137" s="203">
        <f>IF(N137="sníž. přenesená",J137,0)</f>
        <v>0</v>
      </c>
      <c r="BI137" s="203">
        <f>IF(N137="nulová",J137,0)</f>
        <v>0</v>
      </c>
      <c r="BJ137" s="23" t="s">
        <v>80</v>
      </c>
      <c r="BK137" s="203">
        <f>ROUND(I137*H137,2)</f>
        <v>0</v>
      </c>
      <c r="BL137" s="23" t="s">
        <v>169</v>
      </c>
      <c r="BM137" s="23" t="s">
        <v>1133</v>
      </c>
    </row>
    <row r="138" spans="2:65" s="1" customFormat="1" ht="378">
      <c r="B138" s="40"/>
      <c r="C138" s="62"/>
      <c r="D138" s="204" t="s">
        <v>171</v>
      </c>
      <c r="E138" s="62"/>
      <c r="F138" s="205" t="s">
        <v>218</v>
      </c>
      <c r="G138" s="62"/>
      <c r="H138" s="62"/>
      <c r="I138" s="162"/>
      <c r="J138" s="62"/>
      <c r="K138" s="62"/>
      <c r="L138" s="60"/>
      <c r="M138" s="206"/>
      <c r="N138" s="41"/>
      <c r="O138" s="41"/>
      <c r="P138" s="41"/>
      <c r="Q138" s="41"/>
      <c r="R138" s="41"/>
      <c r="S138" s="41"/>
      <c r="T138" s="77"/>
      <c r="AT138" s="23" t="s">
        <v>171</v>
      </c>
      <c r="AU138" s="23" t="s">
        <v>82</v>
      </c>
    </row>
    <row r="139" spans="2:65" s="11" customFormat="1">
      <c r="B139" s="207"/>
      <c r="C139" s="208"/>
      <c r="D139" s="204" t="s">
        <v>173</v>
      </c>
      <c r="E139" s="209" t="s">
        <v>21</v>
      </c>
      <c r="F139" s="210" t="s">
        <v>227</v>
      </c>
      <c r="G139" s="208"/>
      <c r="H139" s="211" t="s">
        <v>21</v>
      </c>
      <c r="I139" s="212"/>
      <c r="J139" s="208"/>
      <c r="K139" s="208"/>
      <c r="L139" s="213"/>
      <c r="M139" s="214"/>
      <c r="N139" s="215"/>
      <c r="O139" s="215"/>
      <c r="P139" s="215"/>
      <c r="Q139" s="215"/>
      <c r="R139" s="215"/>
      <c r="S139" s="215"/>
      <c r="T139" s="216"/>
      <c r="AT139" s="217" t="s">
        <v>173</v>
      </c>
      <c r="AU139" s="217" t="s">
        <v>82</v>
      </c>
      <c r="AV139" s="11" t="s">
        <v>80</v>
      </c>
      <c r="AW139" s="11" t="s">
        <v>36</v>
      </c>
      <c r="AX139" s="11" t="s">
        <v>72</v>
      </c>
      <c r="AY139" s="217" t="s">
        <v>162</v>
      </c>
    </row>
    <row r="140" spans="2:65" s="11" customFormat="1">
      <c r="B140" s="207"/>
      <c r="C140" s="208"/>
      <c r="D140" s="204" t="s">
        <v>173</v>
      </c>
      <c r="E140" s="209" t="s">
        <v>21</v>
      </c>
      <c r="F140" s="210" t="s">
        <v>228</v>
      </c>
      <c r="G140" s="208"/>
      <c r="H140" s="211" t="s">
        <v>21</v>
      </c>
      <c r="I140" s="212"/>
      <c r="J140" s="208"/>
      <c r="K140" s="208"/>
      <c r="L140" s="213"/>
      <c r="M140" s="214"/>
      <c r="N140" s="215"/>
      <c r="O140" s="215"/>
      <c r="P140" s="215"/>
      <c r="Q140" s="215"/>
      <c r="R140" s="215"/>
      <c r="S140" s="215"/>
      <c r="T140" s="216"/>
      <c r="AT140" s="217" t="s">
        <v>173</v>
      </c>
      <c r="AU140" s="217" t="s">
        <v>82</v>
      </c>
      <c r="AV140" s="11" t="s">
        <v>80</v>
      </c>
      <c r="AW140" s="11" t="s">
        <v>36</v>
      </c>
      <c r="AX140" s="11" t="s">
        <v>72</v>
      </c>
      <c r="AY140" s="217" t="s">
        <v>162</v>
      </c>
    </row>
    <row r="141" spans="2:65" s="12" customFormat="1">
      <c r="B141" s="218"/>
      <c r="C141" s="219"/>
      <c r="D141" s="204" t="s">
        <v>173</v>
      </c>
      <c r="E141" s="220" t="s">
        <v>21</v>
      </c>
      <c r="F141" s="221" t="s">
        <v>1134</v>
      </c>
      <c r="G141" s="219"/>
      <c r="H141" s="222">
        <v>56.2</v>
      </c>
      <c r="I141" s="223"/>
      <c r="J141" s="219"/>
      <c r="K141" s="219"/>
      <c r="L141" s="224"/>
      <c r="M141" s="225"/>
      <c r="N141" s="226"/>
      <c r="O141" s="226"/>
      <c r="P141" s="226"/>
      <c r="Q141" s="226"/>
      <c r="R141" s="226"/>
      <c r="S141" s="226"/>
      <c r="T141" s="227"/>
      <c r="AT141" s="228" t="s">
        <v>173</v>
      </c>
      <c r="AU141" s="228" t="s">
        <v>82</v>
      </c>
      <c r="AV141" s="12" t="s">
        <v>82</v>
      </c>
      <c r="AW141" s="12" t="s">
        <v>36</v>
      </c>
      <c r="AX141" s="12" t="s">
        <v>72</v>
      </c>
      <c r="AY141" s="228" t="s">
        <v>162</v>
      </c>
    </row>
    <row r="142" spans="2:65" s="13" customFormat="1">
      <c r="B142" s="229"/>
      <c r="C142" s="230"/>
      <c r="D142" s="231" t="s">
        <v>173</v>
      </c>
      <c r="E142" s="232" t="s">
        <v>21</v>
      </c>
      <c r="F142" s="233" t="s">
        <v>177</v>
      </c>
      <c r="G142" s="230"/>
      <c r="H142" s="234">
        <v>56.2</v>
      </c>
      <c r="I142" s="235"/>
      <c r="J142" s="230"/>
      <c r="K142" s="230"/>
      <c r="L142" s="236"/>
      <c r="M142" s="237"/>
      <c r="N142" s="238"/>
      <c r="O142" s="238"/>
      <c r="P142" s="238"/>
      <c r="Q142" s="238"/>
      <c r="R142" s="238"/>
      <c r="S142" s="238"/>
      <c r="T142" s="239"/>
      <c r="AT142" s="240" t="s">
        <v>173</v>
      </c>
      <c r="AU142" s="240" t="s">
        <v>82</v>
      </c>
      <c r="AV142" s="13" t="s">
        <v>169</v>
      </c>
      <c r="AW142" s="13" t="s">
        <v>36</v>
      </c>
      <c r="AX142" s="13" t="s">
        <v>80</v>
      </c>
      <c r="AY142" s="240" t="s">
        <v>162</v>
      </c>
    </row>
    <row r="143" spans="2:65" s="1" customFormat="1" ht="28.9" customHeight="1">
      <c r="B143" s="40"/>
      <c r="C143" s="192" t="s">
        <v>230</v>
      </c>
      <c r="D143" s="192" t="s">
        <v>164</v>
      </c>
      <c r="E143" s="193" t="s">
        <v>231</v>
      </c>
      <c r="F143" s="194" t="s">
        <v>232</v>
      </c>
      <c r="G143" s="195" t="s">
        <v>167</v>
      </c>
      <c r="H143" s="196">
        <v>25</v>
      </c>
      <c r="I143" s="197"/>
      <c r="J143" s="198">
        <f>ROUND(I143*H143,2)</f>
        <v>0</v>
      </c>
      <c r="K143" s="194" t="s">
        <v>168</v>
      </c>
      <c r="L143" s="60"/>
      <c r="M143" s="199" t="s">
        <v>21</v>
      </c>
      <c r="N143" s="200" t="s">
        <v>43</v>
      </c>
      <c r="O143" s="41"/>
      <c r="P143" s="201">
        <f>O143*H143</f>
        <v>0</v>
      </c>
      <c r="Q143" s="201">
        <v>0</v>
      </c>
      <c r="R143" s="201">
        <f>Q143*H143</f>
        <v>0</v>
      </c>
      <c r="S143" s="201">
        <v>0</v>
      </c>
      <c r="T143" s="202">
        <f>S143*H143</f>
        <v>0</v>
      </c>
      <c r="AR143" s="23" t="s">
        <v>169</v>
      </c>
      <c r="AT143" s="23" t="s">
        <v>164</v>
      </c>
      <c r="AU143" s="23" t="s">
        <v>82</v>
      </c>
      <c r="AY143" s="23" t="s">
        <v>162</v>
      </c>
      <c r="BE143" s="203">
        <f>IF(N143="základní",J143,0)</f>
        <v>0</v>
      </c>
      <c r="BF143" s="203">
        <f>IF(N143="snížená",J143,0)</f>
        <v>0</v>
      </c>
      <c r="BG143" s="203">
        <f>IF(N143="zákl. přenesená",J143,0)</f>
        <v>0</v>
      </c>
      <c r="BH143" s="203">
        <f>IF(N143="sníž. přenesená",J143,0)</f>
        <v>0</v>
      </c>
      <c r="BI143" s="203">
        <f>IF(N143="nulová",J143,0)</f>
        <v>0</v>
      </c>
      <c r="BJ143" s="23" t="s">
        <v>80</v>
      </c>
      <c r="BK143" s="203">
        <f>ROUND(I143*H143,2)</f>
        <v>0</v>
      </c>
      <c r="BL143" s="23" t="s">
        <v>169</v>
      </c>
      <c r="BM143" s="23" t="s">
        <v>1135</v>
      </c>
    </row>
    <row r="144" spans="2:65" s="1" customFormat="1" ht="229.5">
      <c r="B144" s="40"/>
      <c r="C144" s="62"/>
      <c r="D144" s="204" t="s">
        <v>171</v>
      </c>
      <c r="E144" s="62"/>
      <c r="F144" s="205" t="s">
        <v>234</v>
      </c>
      <c r="G144" s="62"/>
      <c r="H144" s="62"/>
      <c r="I144" s="162"/>
      <c r="J144" s="62"/>
      <c r="K144" s="62"/>
      <c r="L144" s="60"/>
      <c r="M144" s="206"/>
      <c r="N144" s="41"/>
      <c r="O144" s="41"/>
      <c r="P144" s="41"/>
      <c r="Q144" s="41"/>
      <c r="R144" s="41"/>
      <c r="S144" s="41"/>
      <c r="T144" s="77"/>
      <c r="AT144" s="23" t="s">
        <v>171</v>
      </c>
      <c r="AU144" s="23" t="s">
        <v>82</v>
      </c>
    </row>
    <row r="145" spans="2:65" s="11" customFormat="1">
      <c r="B145" s="207"/>
      <c r="C145" s="208"/>
      <c r="D145" s="204" t="s">
        <v>173</v>
      </c>
      <c r="E145" s="209" t="s">
        <v>21</v>
      </c>
      <c r="F145" s="210" t="s">
        <v>1123</v>
      </c>
      <c r="G145" s="208"/>
      <c r="H145" s="211" t="s">
        <v>21</v>
      </c>
      <c r="I145" s="212"/>
      <c r="J145" s="208"/>
      <c r="K145" s="208"/>
      <c r="L145" s="213"/>
      <c r="M145" s="214"/>
      <c r="N145" s="215"/>
      <c r="O145" s="215"/>
      <c r="P145" s="215"/>
      <c r="Q145" s="215"/>
      <c r="R145" s="215"/>
      <c r="S145" s="215"/>
      <c r="T145" s="216"/>
      <c r="AT145" s="217" t="s">
        <v>173</v>
      </c>
      <c r="AU145" s="217" t="s">
        <v>82</v>
      </c>
      <c r="AV145" s="11" t="s">
        <v>80</v>
      </c>
      <c r="AW145" s="11" t="s">
        <v>36</v>
      </c>
      <c r="AX145" s="11" t="s">
        <v>72</v>
      </c>
      <c r="AY145" s="217" t="s">
        <v>162</v>
      </c>
    </row>
    <row r="146" spans="2:65" s="11" customFormat="1">
      <c r="B146" s="207"/>
      <c r="C146" s="208"/>
      <c r="D146" s="204" t="s">
        <v>173</v>
      </c>
      <c r="E146" s="209" t="s">
        <v>21</v>
      </c>
      <c r="F146" s="210" t="s">
        <v>235</v>
      </c>
      <c r="G146" s="208"/>
      <c r="H146" s="211" t="s">
        <v>21</v>
      </c>
      <c r="I146" s="212"/>
      <c r="J146" s="208"/>
      <c r="K146" s="208"/>
      <c r="L146" s="213"/>
      <c r="M146" s="214"/>
      <c r="N146" s="215"/>
      <c r="O146" s="215"/>
      <c r="P146" s="215"/>
      <c r="Q146" s="215"/>
      <c r="R146" s="215"/>
      <c r="S146" s="215"/>
      <c r="T146" s="216"/>
      <c r="AT146" s="217" t="s">
        <v>173</v>
      </c>
      <c r="AU146" s="217" t="s">
        <v>82</v>
      </c>
      <c r="AV146" s="11" t="s">
        <v>80</v>
      </c>
      <c r="AW146" s="11" t="s">
        <v>36</v>
      </c>
      <c r="AX146" s="11" t="s">
        <v>72</v>
      </c>
      <c r="AY146" s="217" t="s">
        <v>162</v>
      </c>
    </row>
    <row r="147" spans="2:65" s="12" customFormat="1">
      <c r="B147" s="218"/>
      <c r="C147" s="219"/>
      <c r="D147" s="204" t="s">
        <v>173</v>
      </c>
      <c r="E147" s="220" t="s">
        <v>21</v>
      </c>
      <c r="F147" s="221" t="s">
        <v>330</v>
      </c>
      <c r="G147" s="219"/>
      <c r="H147" s="222">
        <v>25</v>
      </c>
      <c r="I147" s="223"/>
      <c r="J147" s="219"/>
      <c r="K147" s="219"/>
      <c r="L147" s="224"/>
      <c r="M147" s="225"/>
      <c r="N147" s="226"/>
      <c r="O147" s="226"/>
      <c r="P147" s="226"/>
      <c r="Q147" s="226"/>
      <c r="R147" s="226"/>
      <c r="S147" s="226"/>
      <c r="T147" s="227"/>
      <c r="AT147" s="228" t="s">
        <v>173</v>
      </c>
      <c r="AU147" s="228" t="s">
        <v>82</v>
      </c>
      <c r="AV147" s="12" t="s">
        <v>82</v>
      </c>
      <c r="AW147" s="12" t="s">
        <v>36</v>
      </c>
      <c r="AX147" s="12" t="s">
        <v>72</v>
      </c>
      <c r="AY147" s="228" t="s">
        <v>162</v>
      </c>
    </row>
    <row r="148" spans="2:65" s="13" customFormat="1">
      <c r="B148" s="229"/>
      <c r="C148" s="230"/>
      <c r="D148" s="231" t="s">
        <v>173</v>
      </c>
      <c r="E148" s="232" t="s">
        <v>21</v>
      </c>
      <c r="F148" s="233" t="s">
        <v>177</v>
      </c>
      <c r="G148" s="230"/>
      <c r="H148" s="234">
        <v>25</v>
      </c>
      <c r="I148" s="235"/>
      <c r="J148" s="230"/>
      <c r="K148" s="230"/>
      <c r="L148" s="236"/>
      <c r="M148" s="237"/>
      <c r="N148" s="238"/>
      <c r="O148" s="238"/>
      <c r="P148" s="238"/>
      <c r="Q148" s="238"/>
      <c r="R148" s="238"/>
      <c r="S148" s="238"/>
      <c r="T148" s="239"/>
      <c r="AT148" s="240" t="s">
        <v>173</v>
      </c>
      <c r="AU148" s="240" t="s">
        <v>82</v>
      </c>
      <c r="AV148" s="13" t="s">
        <v>169</v>
      </c>
      <c r="AW148" s="13" t="s">
        <v>36</v>
      </c>
      <c r="AX148" s="13" t="s">
        <v>80</v>
      </c>
      <c r="AY148" s="240" t="s">
        <v>162</v>
      </c>
    </row>
    <row r="149" spans="2:65" s="1" customFormat="1" ht="28.9" customHeight="1">
      <c r="B149" s="40"/>
      <c r="C149" s="192" t="s">
        <v>237</v>
      </c>
      <c r="D149" s="192" t="s">
        <v>164</v>
      </c>
      <c r="E149" s="193" t="s">
        <v>238</v>
      </c>
      <c r="F149" s="194" t="s">
        <v>239</v>
      </c>
      <c r="G149" s="195" t="s">
        <v>167</v>
      </c>
      <c r="H149" s="196">
        <v>5</v>
      </c>
      <c r="I149" s="197"/>
      <c r="J149" s="198">
        <f>ROUND(I149*H149,2)</f>
        <v>0</v>
      </c>
      <c r="K149" s="194" t="s">
        <v>168</v>
      </c>
      <c r="L149" s="60"/>
      <c r="M149" s="199" t="s">
        <v>21</v>
      </c>
      <c r="N149" s="200" t="s">
        <v>43</v>
      </c>
      <c r="O149" s="41"/>
      <c r="P149" s="201">
        <f>O149*H149</f>
        <v>0</v>
      </c>
      <c r="Q149" s="201">
        <v>0</v>
      </c>
      <c r="R149" s="201">
        <f>Q149*H149</f>
        <v>0</v>
      </c>
      <c r="S149" s="201">
        <v>0</v>
      </c>
      <c r="T149" s="202">
        <f>S149*H149</f>
        <v>0</v>
      </c>
      <c r="AR149" s="23" t="s">
        <v>169</v>
      </c>
      <c r="AT149" s="23" t="s">
        <v>164</v>
      </c>
      <c r="AU149" s="23" t="s">
        <v>82</v>
      </c>
      <c r="AY149" s="23" t="s">
        <v>162</v>
      </c>
      <c r="BE149" s="203">
        <f>IF(N149="základní",J149,0)</f>
        <v>0</v>
      </c>
      <c r="BF149" s="203">
        <f>IF(N149="snížená",J149,0)</f>
        <v>0</v>
      </c>
      <c r="BG149" s="203">
        <f>IF(N149="zákl. přenesená",J149,0)</f>
        <v>0</v>
      </c>
      <c r="BH149" s="203">
        <f>IF(N149="sníž. přenesená",J149,0)</f>
        <v>0</v>
      </c>
      <c r="BI149" s="203">
        <f>IF(N149="nulová",J149,0)</f>
        <v>0</v>
      </c>
      <c r="BJ149" s="23" t="s">
        <v>80</v>
      </c>
      <c r="BK149" s="203">
        <f>ROUND(I149*H149,2)</f>
        <v>0</v>
      </c>
      <c r="BL149" s="23" t="s">
        <v>169</v>
      </c>
      <c r="BM149" s="23" t="s">
        <v>1136</v>
      </c>
    </row>
    <row r="150" spans="2:65" s="1" customFormat="1" ht="229.5">
      <c r="B150" s="40"/>
      <c r="C150" s="62"/>
      <c r="D150" s="204" t="s">
        <v>171</v>
      </c>
      <c r="E150" s="62"/>
      <c r="F150" s="205" t="s">
        <v>234</v>
      </c>
      <c r="G150" s="62"/>
      <c r="H150" s="62"/>
      <c r="I150" s="162"/>
      <c r="J150" s="62"/>
      <c r="K150" s="62"/>
      <c r="L150" s="60"/>
      <c r="M150" s="206"/>
      <c r="N150" s="41"/>
      <c r="O150" s="41"/>
      <c r="P150" s="41"/>
      <c r="Q150" s="41"/>
      <c r="R150" s="41"/>
      <c r="S150" s="41"/>
      <c r="T150" s="77"/>
      <c r="AT150" s="23" t="s">
        <v>171</v>
      </c>
      <c r="AU150" s="23" t="s">
        <v>82</v>
      </c>
    </row>
    <row r="151" spans="2:65" s="11" customFormat="1">
      <c r="B151" s="207"/>
      <c r="C151" s="208"/>
      <c r="D151" s="204" t="s">
        <v>173</v>
      </c>
      <c r="E151" s="209" t="s">
        <v>21</v>
      </c>
      <c r="F151" s="210" t="s">
        <v>241</v>
      </c>
      <c r="G151" s="208"/>
      <c r="H151" s="211" t="s">
        <v>21</v>
      </c>
      <c r="I151" s="212"/>
      <c r="J151" s="208"/>
      <c r="K151" s="208"/>
      <c r="L151" s="213"/>
      <c r="M151" s="214"/>
      <c r="N151" s="215"/>
      <c r="O151" s="215"/>
      <c r="P151" s="215"/>
      <c r="Q151" s="215"/>
      <c r="R151" s="215"/>
      <c r="S151" s="215"/>
      <c r="T151" s="216"/>
      <c r="AT151" s="217" t="s">
        <v>173</v>
      </c>
      <c r="AU151" s="217" t="s">
        <v>82</v>
      </c>
      <c r="AV151" s="11" t="s">
        <v>80</v>
      </c>
      <c r="AW151" s="11" t="s">
        <v>36</v>
      </c>
      <c r="AX151" s="11" t="s">
        <v>72</v>
      </c>
      <c r="AY151" s="217" t="s">
        <v>162</v>
      </c>
    </row>
    <row r="152" spans="2:65" s="11" customFormat="1">
      <c r="B152" s="207"/>
      <c r="C152" s="208"/>
      <c r="D152" s="204" t="s">
        <v>173</v>
      </c>
      <c r="E152" s="209" t="s">
        <v>21</v>
      </c>
      <c r="F152" s="210" t="s">
        <v>228</v>
      </c>
      <c r="G152" s="208"/>
      <c r="H152" s="211" t="s">
        <v>21</v>
      </c>
      <c r="I152" s="212"/>
      <c r="J152" s="208"/>
      <c r="K152" s="208"/>
      <c r="L152" s="213"/>
      <c r="M152" s="214"/>
      <c r="N152" s="215"/>
      <c r="O152" s="215"/>
      <c r="P152" s="215"/>
      <c r="Q152" s="215"/>
      <c r="R152" s="215"/>
      <c r="S152" s="215"/>
      <c r="T152" s="216"/>
      <c r="AT152" s="217" t="s">
        <v>173</v>
      </c>
      <c r="AU152" s="217" t="s">
        <v>82</v>
      </c>
      <c r="AV152" s="11" t="s">
        <v>80</v>
      </c>
      <c r="AW152" s="11" t="s">
        <v>36</v>
      </c>
      <c r="AX152" s="11" t="s">
        <v>72</v>
      </c>
      <c r="AY152" s="217" t="s">
        <v>162</v>
      </c>
    </row>
    <row r="153" spans="2:65" s="12" customFormat="1">
      <c r="B153" s="218"/>
      <c r="C153" s="219"/>
      <c r="D153" s="204" t="s">
        <v>173</v>
      </c>
      <c r="E153" s="220" t="s">
        <v>21</v>
      </c>
      <c r="F153" s="221" t="s">
        <v>1137</v>
      </c>
      <c r="G153" s="219"/>
      <c r="H153" s="222">
        <v>5</v>
      </c>
      <c r="I153" s="223"/>
      <c r="J153" s="219"/>
      <c r="K153" s="219"/>
      <c r="L153" s="224"/>
      <c r="M153" s="225"/>
      <c r="N153" s="226"/>
      <c r="O153" s="226"/>
      <c r="P153" s="226"/>
      <c r="Q153" s="226"/>
      <c r="R153" s="226"/>
      <c r="S153" s="226"/>
      <c r="T153" s="227"/>
      <c r="AT153" s="228" t="s">
        <v>173</v>
      </c>
      <c r="AU153" s="228" t="s">
        <v>82</v>
      </c>
      <c r="AV153" s="12" t="s">
        <v>82</v>
      </c>
      <c r="AW153" s="12" t="s">
        <v>36</v>
      </c>
      <c r="AX153" s="12" t="s">
        <v>72</v>
      </c>
      <c r="AY153" s="228" t="s">
        <v>162</v>
      </c>
    </row>
    <row r="154" spans="2:65" s="13" customFormat="1">
      <c r="B154" s="229"/>
      <c r="C154" s="230"/>
      <c r="D154" s="231" t="s">
        <v>173</v>
      </c>
      <c r="E154" s="232" t="s">
        <v>21</v>
      </c>
      <c r="F154" s="233" t="s">
        <v>177</v>
      </c>
      <c r="G154" s="230"/>
      <c r="H154" s="234">
        <v>5</v>
      </c>
      <c r="I154" s="235"/>
      <c r="J154" s="230"/>
      <c r="K154" s="230"/>
      <c r="L154" s="236"/>
      <c r="M154" s="237"/>
      <c r="N154" s="238"/>
      <c r="O154" s="238"/>
      <c r="P154" s="238"/>
      <c r="Q154" s="238"/>
      <c r="R154" s="238"/>
      <c r="S154" s="238"/>
      <c r="T154" s="239"/>
      <c r="AT154" s="240" t="s">
        <v>173</v>
      </c>
      <c r="AU154" s="240" t="s">
        <v>82</v>
      </c>
      <c r="AV154" s="13" t="s">
        <v>169</v>
      </c>
      <c r="AW154" s="13" t="s">
        <v>36</v>
      </c>
      <c r="AX154" s="13" t="s">
        <v>80</v>
      </c>
      <c r="AY154" s="240" t="s">
        <v>162</v>
      </c>
    </row>
    <row r="155" spans="2:65" s="1" customFormat="1" ht="28.9" customHeight="1">
      <c r="B155" s="40"/>
      <c r="C155" s="192" t="s">
        <v>243</v>
      </c>
      <c r="D155" s="192" t="s">
        <v>164</v>
      </c>
      <c r="E155" s="193" t="s">
        <v>244</v>
      </c>
      <c r="F155" s="194" t="s">
        <v>245</v>
      </c>
      <c r="G155" s="195" t="s">
        <v>167</v>
      </c>
      <c r="H155" s="196">
        <v>5.8319999999999999</v>
      </c>
      <c r="I155" s="197"/>
      <c r="J155" s="198">
        <f>ROUND(I155*H155,2)</f>
        <v>0</v>
      </c>
      <c r="K155" s="194" t="s">
        <v>168</v>
      </c>
      <c r="L155" s="60"/>
      <c r="M155" s="199" t="s">
        <v>21</v>
      </c>
      <c r="N155" s="200" t="s">
        <v>43</v>
      </c>
      <c r="O155" s="41"/>
      <c r="P155" s="201">
        <f>O155*H155</f>
        <v>0</v>
      </c>
      <c r="Q155" s="201">
        <v>0</v>
      </c>
      <c r="R155" s="201">
        <f>Q155*H155</f>
        <v>0</v>
      </c>
      <c r="S155" s="201">
        <v>0</v>
      </c>
      <c r="T155" s="202">
        <f>S155*H155</f>
        <v>0</v>
      </c>
      <c r="AR155" s="23" t="s">
        <v>169</v>
      </c>
      <c r="AT155" s="23" t="s">
        <v>164</v>
      </c>
      <c r="AU155" s="23" t="s">
        <v>82</v>
      </c>
      <c r="AY155" s="23" t="s">
        <v>162</v>
      </c>
      <c r="BE155" s="203">
        <f>IF(N155="základní",J155,0)</f>
        <v>0</v>
      </c>
      <c r="BF155" s="203">
        <f>IF(N155="snížená",J155,0)</f>
        <v>0</v>
      </c>
      <c r="BG155" s="203">
        <f>IF(N155="zákl. přenesená",J155,0)</f>
        <v>0</v>
      </c>
      <c r="BH155" s="203">
        <f>IF(N155="sníž. přenesená",J155,0)</f>
        <v>0</v>
      </c>
      <c r="BI155" s="203">
        <f>IF(N155="nulová",J155,0)</f>
        <v>0</v>
      </c>
      <c r="BJ155" s="23" t="s">
        <v>80</v>
      </c>
      <c r="BK155" s="203">
        <f>ROUND(I155*H155,2)</f>
        <v>0</v>
      </c>
      <c r="BL155" s="23" t="s">
        <v>169</v>
      </c>
      <c r="BM155" s="23" t="s">
        <v>1138</v>
      </c>
    </row>
    <row r="156" spans="2:65" s="1" customFormat="1" ht="108">
      <c r="B156" s="40"/>
      <c r="C156" s="62"/>
      <c r="D156" s="204" t="s">
        <v>171</v>
      </c>
      <c r="E156" s="62"/>
      <c r="F156" s="205" t="s">
        <v>247</v>
      </c>
      <c r="G156" s="62"/>
      <c r="H156" s="62"/>
      <c r="I156" s="162"/>
      <c r="J156" s="62"/>
      <c r="K156" s="62"/>
      <c r="L156" s="60"/>
      <c r="M156" s="206"/>
      <c r="N156" s="41"/>
      <c r="O156" s="41"/>
      <c r="P156" s="41"/>
      <c r="Q156" s="41"/>
      <c r="R156" s="41"/>
      <c r="S156" s="41"/>
      <c r="T156" s="77"/>
      <c r="AT156" s="23" t="s">
        <v>171</v>
      </c>
      <c r="AU156" s="23" t="s">
        <v>82</v>
      </c>
    </row>
    <row r="157" spans="2:65" s="11" customFormat="1">
      <c r="B157" s="207"/>
      <c r="C157" s="208"/>
      <c r="D157" s="204" t="s">
        <v>173</v>
      </c>
      <c r="E157" s="209" t="s">
        <v>21</v>
      </c>
      <c r="F157" s="210" t="s">
        <v>1123</v>
      </c>
      <c r="G157" s="208"/>
      <c r="H157" s="211" t="s">
        <v>21</v>
      </c>
      <c r="I157" s="212"/>
      <c r="J157" s="208"/>
      <c r="K157" s="208"/>
      <c r="L157" s="213"/>
      <c r="M157" s="214"/>
      <c r="N157" s="215"/>
      <c r="O157" s="215"/>
      <c r="P157" s="215"/>
      <c r="Q157" s="215"/>
      <c r="R157" s="215"/>
      <c r="S157" s="215"/>
      <c r="T157" s="216"/>
      <c r="AT157" s="217" t="s">
        <v>173</v>
      </c>
      <c r="AU157" s="217" t="s">
        <v>82</v>
      </c>
      <c r="AV157" s="11" t="s">
        <v>80</v>
      </c>
      <c r="AW157" s="11" t="s">
        <v>36</v>
      </c>
      <c r="AX157" s="11" t="s">
        <v>72</v>
      </c>
      <c r="AY157" s="217" t="s">
        <v>162</v>
      </c>
    </row>
    <row r="158" spans="2:65" s="11" customFormat="1">
      <c r="B158" s="207"/>
      <c r="C158" s="208"/>
      <c r="D158" s="204" t="s">
        <v>173</v>
      </c>
      <c r="E158" s="209" t="s">
        <v>21</v>
      </c>
      <c r="F158" s="210" t="s">
        <v>248</v>
      </c>
      <c r="G158" s="208"/>
      <c r="H158" s="211" t="s">
        <v>21</v>
      </c>
      <c r="I158" s="212"/>
      <c r="J158" s="208"/>
      <c r="K158" s="208"/>
      <c r="L158" s="213"/>
      <c r="M158" s="214"/>
      <c r="N158" s="215"/>
      <c r="O158" s="215"/>
      <c r="P158" s="215"/>
      <c r="Q158" s="215"/>
      <c r="R158" s="215"/>
      <c r="S158" s="215"/>
      <c r="T158" s="216"/>
      <c r="AT158" s="217" t="s">
        <v>173</v>
      </c>
      <c r="AU158" s="217" t="s">
        <v>82</v>
      </c>
      <c r="AV158" s="11" t="s">
        <v>80</v>
      </c>
      <c r="AW158" s="11" t="s">
        <v>36</v>
      </c>
      <c r="AX158" s="11" t="s">
        <v>72</v>
      </c>
      <c r="AY158" s="217" t="s">
        <v>162</v>
      </c>
    </row>
    <row r="159" spans="2:65" s="12" customFormat="1">
      <c r="B159" s="218"/>
      <c r="C159" s="219"/>
      <c r="D159" s="204" t="s">
        <v>173</v>
      </c>
      <c r="E159" s="220" t="s">
        <v>21</v>
      </c>
      <c r="F159" s="221" t="s">
        <v>1139</v>
      </c>
      <c r="G159" s="219"/>
      <c r="H159" s="222">
        <v>5.8319999999999999</v>
      </c>
      <c r="I159" s="223"/>
      <c r="J159" s="219"/>
      <c r="K159" s="219"/>
      <c r="L159" s="224"/>
      <c r="M159" s="225"/>
      <c r="N159" s="226"/>
      <c r="O159" s="226"/>
      <c r="P159" s="226"/>
      <c r="Q159" s="226"/>
      <c r="R159" s="226"/>
      <c r="S159" s="226"/>
      <c r="T159" s="227"/>
      <c r="AT159" s="228" t="s">
        <v>173</v>
      </c>
      <c r="AU159" s="228" t="s">
        <v>82</v>
      </c>
      <c r="AV159" s="12" t="s">
        <v>82</v>
      </c>
      <c r="AW159" s="12" t="s">
        <v>36</v>
      </c>
      <c r="AX159" s="12" t="s">
        <v>72</v>
      </c>
      <c r="AY159" s="228" t="s">
        <v>162</v>
      </c>
    </row>
    <row r="160" spans="2:65" s="13" customFormat="1">
      <c r="B160" s="229"/>
      <c r="C160" s="230"/>
      <c r="D160" s="231" t="s">
        <v>173</v>
      </c>
      <c r="E160" s="232" t="s">
        <v>21</v>
      </c>
      <c r="F160" s="233" t="s">
        <v>177</v>
      </c>
      <c r="G160" s="230"/>
      <c r="H160" s="234">
        <v>5.8319999999999999</v>
      </c>
      <c r="I160" s="235"/>
      <c r="J160" s="230"/>
      <c r="K160" s="230"/>
      <c r="L160" s="236"/>
      <c r="M160" s="237"/>
      <c r="N160" s="238"/>
      <c r="O160" s="238"/>
      <c r="P160" s="238"/>
      <c r="Q160" s="238"/>
      <c r="R160" s="238"/>
      <c r="S160" s="238"/>
      <c r="T160" s="239"/>
      <c r="AT160" s="240" t="s">
        <v>173</v>
      </c>
      <c r="AU160" s="240" t="s">
        <v>82</v>
      </c>
      <c r="AV160" s="13" t="s">
        <v>169</v>
      </c>
      <c r="AW160" s="13" t="s">
        <v>36</v>
      </c>
      <c r="AX160" s="13" t="s">
        <v>80</v>
      </c>
      <c r="AY160" s="240" t="s">
        <v>162</v>
      </c>
    </row>
    <row r="161" spans="2:65" s="1" customFormat="1" ht="40.15" customHeight="1">
      <c r="B161" s="40"/>
      <c r="C161" s="192" t="s">
        <v>250</v>
      </c>
      <c r="D161" s="192" t="s">
        <v>164</v>
      </c>
      <c r="E161" s="193" t="s">
        <v>251</v>
      </c>
      <c r="F161" s="194" t="s">
        <v>252</v>
      </c>
      <c r="G161" s="195" t="s">
        <v>167</v>
      </c>
      <c r="H161" s="196">
        <v>34.167999999999999</v>
      </c>
      <c r="I161" s="197"/>
      <c r="J161" s="198">
        <f>ROUND(I161*H161,2)</f>
        <v>0</v>
      </c>
      <c r="K161" s="194" t="s">
        <v>168</v>
      </c>
      <c r="L161" s="60"/>
      <c r="M161" s="199" t="s">
        <v>21</v>
      </c>
      <c r="N161" s="200" t="s">
        <v>43</v>
      </c>
      <c r="O161" s="41"/>
      <c r="P161" s="201">
        <f>O161*H161</f>
        <v>0</v>
      </c>
      <c r="Q161" s="201">
        <v>1.7049999999999999E-2</v>
      </c>
      <c r="R161" s="201">
        <f>Q161*H161</f>
        <v>0.58256439999999998</v>
      </c>
      <c r="S161" s="201">
        <v>0</v>
      </c>
      <c r="T161" s="202">
        <f>S161*H161</f>
        <v>0</v>
      </c>
      <c r="AR161" s="23" t="s">
        <v>169</v>
      </c>
      <c r="AT161" s="23" t="s">
        <v>164</v>
      </c>
      <c r="AU161" s="23" t="s">
        <v>82</v>
      </c>
      <c r="AY161" s="23" t="s">
        <v>162</v>
      </c>
      <c r="BE161" s="203">
        <f>IF(N161="základní",J161,0)</f>
        <v>0</v>
      </c>
      <c r="BF161" s="203">
        <f>IF(N161="snížená",J161,0)</f>
        <v>0</v>
      </c>
      <c r="BG161" s="203">
        <f>IF(N161="zákl. přenesená",J161,0)</f>
        <v>0</v>
      </c>
      <c r="BH161" s="203">
        <f>IF(N161="sníž. přenesená",J161,0)</f>
        <v>0</v>
      </c>
      <c r="BI161" s="203">
        <f>IF(N161="nulová",J161,0)</f>
        <v>0</v>
      </c>
      <c r="BJ161" s="23" t="s">
        <v>80</v>
      </c>
      <c r="BK161" s="203">
        <f>ROUND(I161*H161,2)</f>
        <v>0</v>
      </c>
      <c r="BL161" s="23" t="s">
        <v>169</v>
      </c>
      <c r="BM161" s="23" t="s">
        <v>1140</v>
      </c>
    </row>
    <row r="162" spans="2:65" s="1" customFormat="1" ht="229.5">
      <c r="B162" s="40"/>
      <c r="C162" s="62"/>
      <c r="D162" s="204" t="s">
        <v>171</v>
      </c>
      <c r="E162" s="62"/>
      <c r="F162" s="205" t="s">
        <v>254</v>
      </c>
      <c r="G162" s="62"/>
      <c r="H162" s="62"/>
      <c r="I162" s="162"/>
      <c r="J162" s="62"/>
      <c r="K162" s="62"/>
      <c r="L162" s="60"/>
      <c r="M162" s="206"/>
      <c r="N162" s="41"/>
      <c r="O162" s="41"/>
      <c r="P162" s="41"/>
      <c r="Q162" s="41"/>
      <c r="R162" s="41"/>
      <c r="S162" s="41"/>
      <c r="T162" s="77"/>
      <c r="AT162" s="23" t="s">
        <v>171</v>
      </c>
      <c r="AU162" s="23" t="s">
        <v>82</v>
      </c>
    </row>
    <row r="163" spans="2:65" s="11" customFormat="1">
      <c r="B163" s="207"/>
      <c r="C163" s="208"/>
      <c r="D163" s="204" t="s">
        <v>173</v>
      </c>
      <c r="E163" s="209" t="s">
        <v>21</v>
      </c>
      <c r="F163" s="210" t="s">
        <v>1123</v>
      </c>
      <c r="G163" s="208"/>
      <c r="H163" s="211" t="s">
        <v>21</v>
      </c>
      <c r="I163" s="212"/>
      <c r="J163" s="208"/>
      <c r="K163" s="208"/>
      <c r="L163" s="213"/>
      <c r="M163" s="214"/>
      <c r="N163" s="215"/>
      <c r="O163" s="215"/>
      <c r="P163" s="215"/>
      <c r="Q163" s="215"/>
      <c r="R163" s="215"/>
      <c r="S163" s="215"/>
      <c r="T163" s="216"/>
      <c r="AT163" s="217" t="s">
        <v>173</v>
      </c>
      <c r="AU163" s="217" t="s">
        <v>82</v>
      </c>
      <c r="AV163" s="11" t="s">
        <v>80</v>
      </c>
      <c r="AW163" s="11" t="s">
        <v>36</v>
      </c>
      <c r="AX163" s="11" t="s">
        <v>72</v>
      </c>
      <c r="AY163" s="217" t="s">
        <v>162</v>
      </c>
    </row>
    <row r="164" spans="2:65" s="11" customFormat="1">
      <c r="B164" s="207"/>
      <c r="C164" s="208"/>
      <c r="D164" s="204" t="s">
        <v>173</v>
      </c>
      <c r="E164" s="209" t="s">
        <v>21</v>
      </c>
      <c r="F164" s="210" t="s">
        <v>255</v>
      </c>
      <c r="G164" s="208"/>
      <c r="H164" s="211" t="s">
        <v>21</v>
      </c>
      <c r="I164" s="212"/>
      <c r="J164" s="208"/>
      <c r="K164" s="208"/>
      <c r="L164" s="213"/>
      <c r="M164" s="214"/>
      <c r="N164" s="215"/>
      <c r="O164" s="215"/>
      <c r="P164" s="215"/>
      <c r="Q164" s="215"/>
      <c r="R164" s="215"/>
      <c r="S164" s="215"/>
      <c r="T164" s="216"/>
      <c r="AT164" s="217" t="s">
        <v>173</v>
      </c>
      <c r="AU164" s="217" t="s">
        <v>82</v>
      </c>
      <c r="AV164" s="11" t="s">
        <v>80</v>
      </c>
      <c r="AW164" s="11" t="s">
        <v>36</v>
      </c>
      <c r="AX164" s="11" t="s">
        <v>72</v>
      </c>
      <c r="AY164" s="217" t="s">
        <v>162</v>
      </c>
    </row>
    <row r="165" spans="2:65" s="12" customFormat="1">
      <c r="B165" s="218"/>
      <c r="C165" s="219"/>
      <c r="D165" s="204" t="s">
        <v>173</v>
      </c>
      <c r="E165" s="220" t="s">
        <v>21</v>
      </c>
      <c r="F165" s="221" t="s">
        <v>1141</v>
      </c>
      <c r="G165" s="219"/>
      <c r="H165" s="222">
        <v>34.167999999999999</v>
      </c>
      <c r="I165" s="223"/>
      <c r="J165" s="219"/>
      <c r="K165" s="219"/>
      <c r="L165" s="224"/>
      <c r="M165" s="225"/>
      <c r="N165" s="226"/>
      <c r="O165" s="226"/>
      <c r="P165" s="226"/>
      <c r="Q165" s="226"/>
      <c r="R165" s="226"/>
      <c r="S165" s="226"/>
      <c r="T165" s="227"/>
      <c r="AT165" s="228" t="s">
        <v>173</v>
      </c>
      <c r="AU165" s="228" t="s">
        <v>82</v>
      </c>
      <c r="AV165" s="12" t="s">
        <v>82</v>
      </c>
      <c r="AW165" s="12" t="s">
        <v>36</v>
      </c>
      <c r="AX165" s="12" t="s">
        <v>72</v>
      </c>
      <c r="AY165" s="228" t="s">
        <v>162</v>
      </c>
    </row>
    <row r="166" spans="2:65" s="13" customFormat="1">
      <c r="B166" s="229"/>
      <c r="C166" s="230"/>
      <c r="D166" s="231" t="s">
        <v>173</v>
      </c>
      <c r="E166" s="232" t="s">
        <v>21</v>
      </c>
      <c r="F166" s="233" t="s">
        <v>177</v>
      </c>
      <c r="G166" s="230"/>
      <c r="H166" s="234">
        <v>34.167999999999999</v>
      </c>
      <c r="I166" s="235"/>
      <c r="J166" s="230"/>
      <c r="K166" s="230"/>
      <c r="L166" s="236"/>
      <c r="M166" s="237"/>
      <c r="N166" s="238"/>
      <c r="O166" s="238"/>
      <c r="P166" s="238"/>
      <c r="Q166" s="238"/>
      <c r="R166" s="238"/>
      <c r="S166" s="238"/>
      <c r="T166" s="239"/>
      <c r="AT166" s="240" t="s">
        <v>173</v>
      </c>
      <c r="AU166" s="240" t="s">
        <v>82</v>
      </c>
      <c r="AV166" s="13" t="s">
        <v>169</v>
      </c>
      <c r="AW166" s="13" t="s">
        <v>36</v>
      </c>
      <c r="AX166" s="13" t="s">
        <v>80</v>
      </c>
      <c r="AY166" s="240" t="s">
        <v>162</v>
      </c>
    </row>
    <row r="167" spans="2:65" s="1" customFormat="1" ht="28.9" customHeight="1">
      <c r="B167" s="40"/>
      <c r="C167" s="192" t="s">
        <v>257</v>
      </c>
      <c r="D167" s="192" t="s">
        <v>164</v>
      </c>
      <c r="E167" s="193" t="s">
        <v>276</v>
      </c>
      <c r="F167" s="194" t="s">
        <v>277</v>
      </c>
      <c r="G167" s="195" t="s">
        <v>278</v>
      </c>
      <c r="H167" s="196">
        <v>381</v>
      </c>
      <c r="I167" s="197"/>
      <c r="J167" s="198">
        <f>ROUND(I167*H167,2)</f>
        <v>0</v>
      </c>
      <c r="K167" s="194" t="s">
        <v>168</v>
      </c>
      <c r="L167" s="60"/>
      <c r="M167" s="199" t="s">
        <v>21</v>
      </c>
      <c r="N167" s="200" t="s">
        <v>43</v>
      </c>
      <c r="O167" s="41"/>
      <c r="P167" s="201">
        <f>O167*H167</f>
        <v>0</v>
      </c>
      <c r="Q167" s="201">
        <v>1.7149999999999999E-2</v>
      </c>
      <c r="R167" s="201">
        <f>Q167*H167</f>
        <v>6.5341499999999995</v>
      </c>
      <c r="S167" s="201">
        <v>0</v>
      </c>
      <c r="T167" s="202">
        <f>S167*H167</f>
        <v>0</v>
      </c>
      <c r="AR167" s="23" t="s">
        <v>169</v>
      </c>
      <c r="AT167" s="23" t="s">
        <v>164</v>
      </c>
      <c r="AU167" s="23" t="s">
        <v>82</v>
      </c>
      <c r="AY167" s="23" t="s">
        <v>162</v>
      </c>
      <c r="BE167" s="203">
        <f>IF(N167="základní",J167,0)</f>
        <v>0</v>
      </c>
      <c r="BF167" s="203">
        <f>IF(N167="snížená",J167,0)</f>
        <v>0</v>
      </c>
      <c r="BG167" s="203">
        <f>IF(N167="zákl. přenesená",J167,0)</f>
        <v>0</v>
      </c>
      <c r="BH167" s="203">
        <f>IF(N167="sníž. přenesená",J167,0)</f>
        <v>0</v>
      </c>
      <c r="BI167" s="203">
        <f>IF(N167="nulová",J167,0)</f>
        <v>0</v>
      </c>
      <c r="BJ167" s="23" t="s">
        <v>80</v>
      </c>
      <c r="BK167" s="203">
        <f>ROUND(I167*H167,2)</f>
        <v>0</v>
      </c>
      <c r="BL167" s="23" t="s">
        <v>169</v>
      </c>
      <c r="BM167" s="23" t="s">
        <v>1142</v>
      </c>
    </row>
    <row r="168" spans="2:65" s="1" customFormat="1" ht="67.5">
      <c r="B168" s="40"/>
      <c r="C168" s="62"/>
      <c r="D168" s="204" t="s">
        <v>171</v>
      </c>
      <c r="E168" s="62"/>
      <c r="F168" s="205" t="s">
        <v>280</v>
      </c>
      <c r="G168" s="62"/>
      <c r="H168" s="62"/>
      <c r="I168" s="162"/>
      <c r="J168" s="62"/>
      <c r="K168" s="62"/>
      <c r="L168" s="60"/>
      <c r="M168" s="206"/>
      <c r="N168" s="41"/>
      <c r="O168" s="41"/>
      <c r="P168" s="41"/>
      <c r="Q168" s="41"/>
      <c r="R168" s="41"/>
      <c r="S168" s="41"/>
      <c r="T168" s="77"/>
      <c r="AT168" s="23" t="s">
        <v>171</v>
      </c>
      <c r="AU168" s="23" t="s">
        <v>82</v>
      </c>
    </row>
    <row r="169" spans="2:65" s="11" customFormat="1">
      <c r="B169" s="207"/>
      <c r="C169" s="208"/>
      <c r="D169" s="204" t="s">
        <v>173</v>
      </c>
      <c r="E169" s="209" t="s">
        <v>21</v>
      </c>
      <c r="F169" s="210" t="s">
        <v>1123</v>
      </c>
      <c r="G169" s="208"/>
      <c r="H169" s="211" t="s">
        <v>21</v>
      </c>
      <c r="I169" s="212"/>
      <c r="J169" s="208"/>
      <c r="K169" s="208"/>
      <c r="L169" s="213"/>
      <c r="M169" s="214"/>
      <c r="N169" s="215"/>
      <c r="O169" s="215"/>
      <c r="P169" s="215"/>
      <c r="Q169" s="215"/>
      <c r="R169" s="215"/>
      <c r="S169" s="215"/>
      <c r="T169" s="216"/>
      <c r="AT169" s="217" t="s">
        <v>173</v>
      </c>
      <c r="AU169" s="217" t="s">
        <v>82</v>
      </c>
      <c r="AV169" s="11" t="s">
        <v>80</v>
      </c>
      <c r="AW169" s="11" t="s">
        <v>36</v>
      </c>
      <c r="AX169" s="11" t="s">
        <v>72</v>
      </c>
      <c r="AY169" s="217" t="s">
        <v>162</v>
      </c>
    </row>
    <row r="170" spans="2:65" s="11" customFormat="1">
      <c r="B170" s="207"/>
      <c r="C170" s="208"/>
      <c r="D170" s="204" t="s">
        <v>173</v>
      </c>
      <c r="E170" s="209" t="s">
        <v>21</v>
      </c>
      <c r="F170" s="210" t="s">
        <v>281</v>
      </c>
      <c r="G170" s="208"/>
      <c r="H170" s="211" t="s">
        <v>21</v>
      </c>
      <c r="I170" s="212"/>
      <c r="J170" s="208"/>
      <c r="K170" s="208"/>
      <c r="L170" s="213"/>
      <c r="M170" s="214"/>
      <c r="N170" s="215"/>
      <c r="O170" s="215"/>
      <c r="P170" s="215"/>
      <c r="Q170" s="215"/>
      <c r="R170" s="215"/>
      <c r="S170" s="215"/>
      <c r="T170" s="216"/>
      <c r="AT170" s="217" t="s">
        <v>173</v>
      </c>
      <c r="AU170" s="217" t="s">
        <v>82</v>
      </c>
      <c r="AV170" s="11" t="s">
        <v>80</v>
      </c>
      <c r="AW170" s="11" t="s">
        <v>36</v>
      </c>
      <c r="AX170" s="11" t="s">
        <v>72</v>
      </c>
      <c r="AY170" s="217" t="s">
        <v>162</v>
      </c>
    </row>
    <row r="171" spans="2:65" s="12" customFormat="1">
      <c r="B171" s="218"/>
      <c r="C171" s="219"/>
      <c r="D171" s="204" t="s">
        <v>173</v>
      </c>
      <c r="E171" s="220" t="s">
        <v>21</v>
      </c>
      <c r="F171" s="221" t="s">
        <v>1143</v>
      </c>
      <c r="G171" s="219"/>
      <c r="H171" s="222">
        <v>381</v>
      </c>
      <c r="I171" s="223"/>
      <c r="J171" s="219"/>
      <c r="K171" s="219"/>
      <c r="L171" s="224"/>
      <c r="M171" s="225"/>
      <c r="N171" s="226"/>
      <c r="O171" s="226"/>
      <c r="P171" s="226"/>
      <c r="Q171" s="226"/>
      <c r="R171" s="226"/>
      <c r="S171" s="226"/>
      <c r="T171" s="227"/>
      <c r="AT171" s="228" t="s">
        <v>173</v>
      </c>
      <c r="AU171" s="228" t="s">
        <v>82</v>
      </c>
      <c r="AV171" s="12" t="s">
        <v>82</v>
      </c>
      <c r="AW171" s="12" t="s">
        <v>36</v>
      </c>
      <c r="AX171" s="12" t="s">
        <v>72</v>
      </c>
      <c r="AY171" s="228" t="s">
        <v>162</v>
      </c>
    </row>
    <row r="172" spans="2:65" s="13" customFormat="1">
      <c r="B172" s="229"/>
      <c r="C172" s="230"/>
      <c r="D172" s="231" t="s">
        <v>173</v>
      </c>
      <c r="E172" s="232" t="s">
        <v>21</v>
      </c>
      <c r="F172" s="233" t="s">
        <v>177</v>
      </c>
      <c r="G172" s="230"/>
      <c r="H172" s="234">
        <v>381</v>
      </c>
      <c r="I172" s="235"/>
      <c r="J172" s="230"/>
      <c r="K172" s="230"/>
      <c r="L172" s="236"/>
      <c r="M172" s="237"/>
      <c r="N172" s="238"/>
      <c r="O172" s="238"/>
      <c r="P172" s="238"/>
      <c r="Q172" s="238"/>
      <c r="R172" s="238"/>
      <c r="S172" s="238"/>
      <c r="T172" s="239"/>
      <c r="AT172" s="240" t="s">
        <v>173</v>
      </c>
      <c r="AU172" s="240" t="s">
        <v>82</v>
      </c>
      <c r="AV172" s="13" t="s">
        <v>169</v>
      </c>
      <c r="AW172" s="13" t="s">
        <v>36</v>
      </c>
      <c r="AX172" s="13" t="s">
        <v>80</v>
      </c>
      <c r="AY172" s="240" t="s">
        <v>162</v>
      </c>
    </row>
    <row r="173" spans="2:65" s="1" customFormat="1" ht="28.9" customHeight="1">
      <c r="B173" s="40"/>
      <c r="C173" s="192" t="s">
        <v>263</v>
      </c>
      <c r="D173" s="192" t="s">
        <v>164</v>
      </c>
      <c r="E173" s="193" t="s">
        <v>284</v>
      </c>
      <c r="F173" s="194" t="s">
        <v>285</v>
      </c>
      <c r="G173" s="195" t="s">
        <v>278</v>
      </c>
      <c r="H173" s="196">
        <v>84</v>
      </c>
      <c r="I173" s="197"/>
      <c r="J173" s="198">
        <f>ROUND(I173*H173,2)</f>
        <v>0</v>
      </c>
      <c r="K173" s="194" t="s">
        <v>168</v>
      </c>
      <c r="L173" s="60"/>
      <c r="M173" s="199" t="s">
        <v>21</v>
      </c>
      <c r="N173" s="200" t="s">
        <v>43</v>
      </c>
      <c r="O173" s="41"/>
      <c r="P173" s="201">
        <f>O173*H173</f>
        <v>0</v>
      </c>
      <c r="Q173" s="201">
        <v>1.9E-2</v>
      </c>
      <c r="R173" s="201">
        <f>Q173*H173</f>
        <v>1.5959999999999999</v>
      </c>
      <c r="S173" s="201">
        <v>0</v>
      </c>
      <c r="T173" s="202">
        <f>S173*H173</f>
        <v>0</v>
      </c>
      <c r="AR173" s="23" t="s">
        <v>169</v>
      </c>
      <c r="AT173" s="23" t="s">
        <v>164</v>
      </c>
      <c r="AU173" s="23" t="s">
        <v>82</v>
      </c>
      <c r="AY173" s="23" t="s">
        <v>162</v>
      </c>
      <c r="BE173" s="203">
        <f>IF(N173="základní",J173,0)</f>
        <v>0</v>
      </c>
      <c r="BF173" s="203">
        <f>IF(N173="snížená",J173,0)</f>
        <v>0</v>
      </c>
      <c r="BG173" s="203">
        <f>IF(N173="zákl. přenesená",J173,0)</f>
        <v>0</v>
      </c>
      <c r="BH173" s="203">
        <f>IF(N173="sníž. přenesená",J173,0)</f>
        <v>0</v>
      </c>
      <c r="BI173" s="203">
        <f>IF(N173="nulová",J173,0)</f>
        <v>0</v>
      </c>
      <c r="BJ173" s="23" t="s">
        <v>80</v>
      </c>
      <c r="BK173" s="203">
        <f>ROUND(I173*H173,2)</f>
        <v>0</v>
      </c>
      <c r="BL173" s="23" t="s">
        <v>169</v>
      </c>
      <c r="BM173" s="23" t="s">
        <v>1144</v>
      </c>
    </row>
    <row r="174" spans="2:65" s="1" customFormat="1" ht="67.5">
      <c r="B174" s="40"/>
      <c r="C174" s="62"/>
      <c r="D174" s="204" t="s">
        <v>171</v>
      </c>
      <c r="E174" s="62"/>
      <c r="F174" s="205" t="s">
        <v>280</v>
      </c>
      <c r="G174" s="62"/>
      <c r="H174" s="62"/>
      <c r="I174" s="162"/>
      <c r="J174" s="62"/>
      <c r="K174" s="62"/>
      <c r="L174" s="60"/>
      <c r="M174" s="206"/>
      <c r="N174" s="41"/>
      <c r="O174" s="41"/>
      <c r="P174" s="41"/>
      <c r="Q174" s="41"/>
      <c r="R174" s="41"/>
      <c r="S174" s="41"/>
      <c r="T174" s="77"/>
      <c r="AT174" s="23" t="s">
        <v>171</v>
      </c>
      <c r="AU174" s="23" t="s">
        <v>82</v>
      </c>
    </row>
    <row r="175" spans="2:65" s="11" customFormat="1">
      <c r="B175" s="207"/>
      <c r="C175" s="208"/>
      <c r="D175" s="204" t="s">
        <v>173</v>
      </c>
      <c r="E175" s="209" t="s">
        <v>21</v>
      </c>
      <c r="F175" s="210" t="s">
        <v>1123</v>
      </c>
      <c r="G175" s="208"/>
      <c r="H175" s="211" t="s">
        <v>21</v>
      </c>
      <c r="I175" s="212"/>
      <c r="J175" s="208"/>
      <c r="K175" s="208"/>
      <c r="L175" s="213"/>
      <c r="M175" s="214"/>
      <c r="N175" s="215"/>
      <c r="O175" s="215"/>
      <c r="P175" s="215"/>
      <c r="Q175" s="215"/>
      <c r="R175" s="215"/>
      <c r="S175" s="215"/>
      <c r="T175" s="216"/>
      <c r="AT175" s="217" t="s">
        <v>173</v>
      </c>
      <c r="AU175" s="217" t="s">
        <v>82</v>
      </c>
      <c r="AV175" s="11" t="s">
        <v>80</v>
      </c>
      <c r="AW175" s="11" t="s">
        <v>36</v>
      </c>
      <c r="AX175" s="11" t="s">
        <v>72</v>
      </c>
      <c r="AY175" s="217" t="s">
        <v>162</v>
      </c>
    </row>
    <row r="176" spans="2:65" s="11" customFormat="1">
      <c r="B176" s="207"/>
      <c r="C176" s="208"/>
      <c r="D176" s="204" t="s">
        <v>173</v>
      </c>
      <c r="E176" s="209" t="s">
        <v>21</v>
      </c>
      <c r="F176" s="210" t="s">
        <v>287</v>
      </c>
      <c r="G176" s="208"/>
      <c r="H176" s="211" t="s">
        <v>21</v>
      </c>
      <c r="I176" s="212"/>
      <c r="J176" s="208"/>
      <c r="K176" s="208"/>
      <c r="L176" s="213"/>
      <c r="M176" s="214"/>
      <c r="N176" s="215"/>
      <c r="O176" s="215"/>
      <c r="P176" s="215"/>
      <c r="Q176" s="215"/>
      <c r="R176" s="215"/>
      <c r="S176" s="215"/>
      <c r="T176" s="216"/>
      <c r="AT176" s="217" t="s">
        <v>173</v>
      </c>
      <c r="AU176" s="217" t="s">
        <v>82</v>
      </c>
      <c r="AV176" s="11" t="s">
        <v>80</v>
      </c>
      <c r="AW176" s="11" t="s">
        <v>36</v>
      </c>
      <c r="AX176" s="11" t="s">
        <v>72</v>
      </c>
      <c r="AY176" s="217" t="s">
        <v>162</v>
      </c>
    </row>
    <row r="177" spans="2:65" s="12" customFormat="1">
      <c r="B177" s="218"/>
      <c r="C177" s="219"/>
      <c r="D177" s="204" t="s">
        <v>173</v>
      </c>
      <c r="E177" s="220" t="s">
        <v>21</v>
      </c>
      <c r="F177" s="221" t="s">
        <v>680</v>
      </c>
      <c r="G177" s="219"/>
      <c r="H177" s="222">
        <v>41</v>
      </c>
      <c r="I177" s="223"/>
      <c r="J177" s="219"/>
      <c r="K177" s="219"/>
      <c r="L177" s="224"/>
      <c r="M177" s="225"/>
      <c r="N177" s="226"/>
      <c r="O177" s="226"/>
      <c r="P177" s="226"/>
      <c r="Q177" s="226"/>
      <c r="R177" s="226"/>
      <c r="S177" s="226"/>
      <c r="T177" s="227"/>
      <c r="AT177" s="228" t="s">
        <v>173</v>
      </c>
      <c r="AU177" s="228" t="s">
        <v>82</v>
      </c>
      <c r="AV177" s="12" t="s">
        <v>82</v>
      </c>
      <c r="AW177" s="12" t="s">
        <v>36</v>
      </c>
      <c r="AX177" s="12" t="s">
        <v>72</v>
      </c>
      <c r="AY177" s="228" t="s">
        <v>162</v>
      </c>
    </row>
    <row r="178" spans="2:65" s="12" customFormat="1">
      <c r="B178" s="218"/>
      <c r="C178" s="219"/>
      <c r="D178" s="204" t="s">
        <v>173</v>
      </c>
      <c r="E178" s="220" t="s">
        <v>21</v>
      </c>
      <c r="F178" s="221" t="s">
        <v>409</v>
      </c>
      <c r="G178" s="219"/>
      <c r="H178" s="222">
        <v>43</v>
      </c>
      <c r="I178" s="223"/>
      <c r="J178" s="219"/>
      <c r="K178" s="219"/>
      <c r="L178" s="224"/>
      <c r="M178" s="225"/>
      <c r="N178" s="226"/>
      <c r="O178" s="226"/>
      <c r="P178" s="226"/>
      <c r="Q178" s="226"/>
      <c r="R178" s="226"/>
      <c r="S178" s="226"/>
      <c r="T178" s="227"/>
      <c r="AT178" s="228" t="s">
        <v>173</v>
      </c>
      <c r="AU178" s="228" t="s">
        <v>82</v>
      </c>
      <c r="AV178" s="12" t="s">
        <v>82</v>
      </c>
      <c r="AW178" s="12" t="s">
        <v>36</v>
      </c>
      <c r="AX178" s="12" t="s">
        <v>72</v>
      </c>
      <c r="AY178" s="228" t="s">
        <v>162</v>
      </c>
    </row>
    <row r="179" spans="2:65" s="13" customFormat="1">
      <c r="B179" s="229"/>
      <c r="C179" s="230"/>
      <c r="D179" s="231" t="s">
        <v>173</v>
      </c>
      <c r="E179" s="232" t="s">
        <v>21</v>
      </c>
      <c r="F179" s="233" t="s">
        <v>177</v>
      </c>
      <c r="G179" s="230"/>
      <c r="H179" s="234">
        <v>84</v>
      </c>
      <c r="I179" s="235"/>
      <c r="J179" s="230"/>
      <c r="K179" s="230"/>
      <c r="L179" s="236"/>
      <c r="M179" s="237"/>
      <c r="N179" s="238"/>
      <c r="O179" s="238"/>
      <c r="P179" s="238"/>
      <c r="Q179" s="238"/>
      <c r="R179" s="238"/>
      <c r="S179" s="238"/>
      <c r="T179" s="239"/>
      <c r="AT179" s="240" t="s">
        <v>173</v>
      </c>
      <c r="AU179" s="240" t="s">
        <v>82</v>
      </c>
      <c r="AV179" s="13" t="s">
        <v>169</v>
      </c>
      <c r="AW179" s="13" t="s">
        <v>36</v>
      </c>
      <c r="AX179" s="13" t="s">
        <v>80</v>
      </c>
      <c r="AY179" s="240" t="s">
        <v>162</v>
      </c>
    </row>
    <row r="180" spans="2:65" s="1" customFormat="1" ht="20.45" customHeight="1">
      <c r="B180" s="40"/>
      <c r="C180" s="192" t="s">
        <v>10</v>
      </c>
      <c r="D180" s="192" t="s">
        <v>164</v>
      </c>
      <c r="E180" s="193" t="s">
        <v>290</v>
      </c>
      <c r="F180" s="194" t="s">
        <v>291</v>
      </c>
      <c r="G180" s="195" t="s">
        <v>278</v>
      </c>
      <c r="H180" s="196">
        <v>383</v>
      </c>
      <c r="I180" s="197"/>
      <c r="J180" s="198">
        <f>ROUND(I180*H180,2)</f>
        <v>0</v>
      </c>
      <c r="K180" s="194" t="s">
        <v>21</v>
      </c>
      <c r="L180" s="60"/>
      <c r="M180" s="199" t="s">
        <v>21</v>
      </c>
      <c r="N180" s="200" t="s">
        <v>43</v>
      </c>
      <c r="O180" s="41"/>
      <c r="P180" s="201">
        <f>O180*H180</f>
        <v>0</v>
      </c>
      <c r="Q180" s="201">
        <v>1.7149999999999999E-2</v>
      </c>
      <c r="R180" s="201">
        <f>Q180*H180</f>
        <v>6.5684499999999995</v>
      </c>
      <c r="S180" s="201">
        <v>0</v>
      </c>
      <c r="T180" s="202">
        <f>S180*H180</f>
        <v>0</v>
      </c>
      <c r="AR180" s="23" t="s">
        <v>169</v>
      </c>
      <c r="AT180" s="23" t="s">
        <v>164</v>
      </c>
      <c r="AU180" s="23" t="s">
        <v>82</v>
      </c>
      <c r="AY180" s="23" t="s">
        <v>162</v>
      </c>
      <c r="BE180" s="203">
        <f>IF(N180="základní",J180,0)</f>
        <v>0</v>
      </c>
      <c r="BF180" s="203">
        <f>IF(N180="snížená",J180,0)</f>
        <v>0</v>
      </c>
      <c r="BG180" s="203">
        <f>IF(N180="zákl. přenesená",J180,0)</f>
        <v>0</v>
      </c>
      <c r="BH180" s="203">
        <f>IF(N180="sníž. přenesená",J180,0)</f>
        <v>0</v>
      </c>
      <c r="BI180" s="203">
        <f>IF(N180="nulová",J180,0)</f>
        <v>0</v>
      </c>
      <c r="BJ180" s="23" t="s">
        <v>80</v>
      </c>
      <c r="BK180" s="203">
        <f>ROUND(I180*H180,2)</f>
        <v>0</v>
      </c>
      <c r="BL180" s="23" t="s">
        <v>169</v>
      </c>
      <c r="BM180" s="23" t="s">
        <v>1145</v>
      </c>
    </row>
    <row r="181" spans="2:65" s="11" customFormat="1">
      <c r="B181" s="207"/>
      <c r="C181" s="208"/>
      <c r="D181" s="204" t="s">
        <v>173</v>
      </c>
      <c r="E181" s="209" t="s">
        <v>21</v>
      </c>
      <c r="F181" s="210" t="s">
        <v>1123</v>
      </c>
      <c r="G181" s="208"/>
      <c r="H181" s="211" t="s">
        <v>21</v>
      </c>
      <c r="I181" s="212"/>
      <c r="J181" s="208"/>
      <c r="K181" s="208"/>
      <c r="L181" s="213"/>
      <c r="M181" s="214"/>
      <c r="N181" s="215"/>
      <c r="O181" s="215"/>
      <c r="P181" s="215"/>
      <c r="Q181" s="215"/>
      <c r="R181" s="215"/>
      <c r="S181" s="215"/>
      <c r="T181" s="216"/>
      <c r="AT181" s="217" t="s">
        <v>173</v>
      </c>
      <c r="AU181" s="217" t="s">
        <v>82</v>
      </c>
      <c r="AV181" s="11" t="s">
        <v>80</v>
      </c>
      <c r="AW181" s="11" t="s">
        <v>36</v>
      </c>
      <c r="AX181" s="11" t="s">
        <v>72</v>
      </c>
      <c r="AY181" s="217" t="s">
        <v>162</v>
      </c>
    </row>
    <row r="182" spans="2:65" s="11" customFormat="1">
      <c r="B182" s="207"/>
      <c r="C182" s="208"/>
      <c r="D182" s="204" t="s">
        <v>173</v>
      </c>
      <c r="E182" s="209" t="s">
        <v>21</v>
      </c>
      <c r="F182" s="210" t="s">
        <v>293</v>
      </c>
      <c r="G182" s="208"/>
      <c r="H182" s="211" t="s">
        <v>21</v>
      </c>
      <c r="I182" s="212"/>
      <c r="J182" s="208"/>
      <c r="K182" s="208"/>
      <c r="L182" s="213"/>
      <c r="M182" s="214"/>
      <c r="N182" s="215"/>
      <c r="O182" s="215"/>
      <c r="P182" s="215"/>
      <c r="Q182" s="215"/>
      <c r="R182" s="215"/>
      <c r="S182" s="215"/>
      <c r="T182" s="216"/>
      <c r="AT182" s="217" t="s">
        <v>173</v>
      </c>
      <c r="AU182" s="217" t="s">
        <v>82</v>
      </c>
      <c r="AV182" s="11" t="s">
        <v>80</v>
      </c>
      <c r="AW182" s="11" t="s">
        <v>36</v>
      </c>
      <c r="AX182" s="11" t="s">
        <v>72</v>
      </c>
      <c r="AY182" s="217" t="s">
        <v>162</v>
      </c>
    </row>
    <row r="183" spans="2:65" s="12" customFormat="1">
      <c r="B183" s="218"/>
      <c r="C183" s="219"/>
      <c r="D183" s="204" t="s">
        <v>173</v>
      </c>
      <c r="E183" s="220" t="s">
        <v>21</v>
      </c>
      <c r="F183" s="221" t="s">
        <v>294</v>
      </c>
      <c r="G183" s="219"/>
      <c r="H183" s="222">
        <v>383</v>
      </c>
      <c r="I183" s="223"/>
      <c r="J183" s="219"/>
      <c r="K183" s="219"/>
      <c r="L183" s="224"/>
      <c r="M183" s="225"/>
      <c r="N183" s="226"/>
      <c r="O183" s="226"/>
      <c r="P183" s="226"/>
      <c r="Q183" s="226"/>
      <c r="R183" s="226"/>
      <c r="S183" s="226"/>
      <c r="T183" s="227"/>
      <c r="AT183" s="228" t="s">
        <v>173</v>
      </c>
      <c r="AU183" s="228" t="s">
        <v>82</v>
      </c>
      <c r="AV183" s="12" t="s">
        <v>82</v>
      </c>
      <c r="AW183" s="12" t="s">
        <v>36</v>
      </c>
      <c r="AX183" s="12" t="s">
        <v>72</v>
      </c>
      <c r="AY183" s="228" t="s">
        <v>162</v>
      </c>
    </row>
    <row r="184" spans="2:65" s="13" customFormat="1">
      <c r="B184" s="229"/>
      <c r="C184" s="230"/>
      <c r="D184" s="231" t="s">
        <v>173</v>
      </c>
      <c r="E184" s="232" t="s">
        <v>21</v>
      </c>
      <c r="F184" s="233" t="s">
        <v>177</v>
      </c>
      <c r="G184" s="230"/>
      <c r="H184" s="234">
        <v>383</v>
      </c>
      <c r="I184" s="235"/>
      <c r="J184" s="230"/>
      <c r="K184" s="230"/>
      <c r="L184" s="236"/>
      <c r="M184" s="237"/>
      <c r="N184" s="238"/>
      <c r="O184" s="238"/>
      <c r="P184" s="238"/>
      <c r="Q184" s="238"/>
      <c r="R184" s="238"/>
      <c r="S184" s="238"/>
      <c r="T184" s="239"/>
      <c r="AT184" s="240" t="s">
        <v>173</v>
      </c>
      <c r="AU184" s="240" t="s">
        <v>82</v>
      </c>
      <c r="AV184" s="13" t="s">
        <v>169</v>
      </c>
      <c r="AW184" s="13" t="s">
        <v>36</v>
      </c>
      <c r="AX184" s="13" t="s">
        <v>80</v>
      </c>
      <c r="AY184" s="240" t="s">
        <v>162</v>
      </c>
    </row>
    <row r="185" spans="2:65" s="1" customFormat="1" ht="40.15" customHeight="1">
      <c r="B185" s="40"/>
      <c r="C185" s="192" t="s">
        <v>271</v>
      </c>
      <c r="D185" s="192" t="s">
        <v>164</v>
      </c>
      <c r="E185" s="193" t="s">
        <v>295</v>
      </c>
      <c r="F185" s="194" t="s">
        <v>296</v>
      </c>
      <c r="G185" s="195" t="s">
        <v>167</v>
      </c>
      <c r="H185" s="196">
        <v>40</v>
      </c>
      <c r="I185" s="197"/>
      <c r="J185" s="198">
        <f>ROUND(I185*H185,2)</f>
        <v>0</v>
      </c>
      <c r="K185" s="194" t="s">
        <v>168</v>
      </c>
      <c r="L185" s="60"/>
      <c r="M185" s="199" t="s">
        <v>21</v>
      </c>
      <c r="N185" s="200" t="s">
        <v>43</v>
      </c>
      <c r="O185" s="41"/>
      <c r="P185" s="201">
        <f>O185*H185</f>
        <v>0</v>
      </c>
      <c r="Q185" s="201">
        <v>0</v>
      </c>
      <c r="R185" s="201">
        <f>Q185*H185</f>
        <v>0</v>
      </c>
      <c r="S185" s="201">
        <v>0</v>
      </c>
      <c r="T185" s="202">
        <f>S185*H185</f>
        <v>0</v>
      </c>
      <c r="AR185" s="23" t="s">
        <v>169</v>
      </c>
      <c r="AT185" s="23" t="s">
        <v>164</v>
      </c>
      <c r="AU185" s="23" t="s">
        <v>82</v>
      </c>
      <c r="AY185" s="23" t="s">
        <v>162</v>
      </c>
      <c r="BE185" s="203">
        <f>IF(N185="základní",J185,0)</f>
        <v>0</v>
      </c>
      <c r="BF185" s="203">
        <f>IF(N185="snížená",J185,0)</f>
        <v>0</v>
      </c>
      <c r="BG185" s="203">
        <f>IF(N185="zákl. přenesená",J185,0)</f>
        <v>0</v>
      </c>
      <c r="BH185" s="203">
        <f>IF(N185="sníž. přenesená",J185,0)</f>
        <v>0</v>
      </c>
      <c r="BI185" s="203">
        <f>IF(N185="nulová",J185,0)</f>
        <v>0</v>
      </c>
      <c r="BJ185" s="23" t="s">
        <v>80</v>
      </c>
      <c r="BK185" s="203">
        <f>ROUND(I185*H185,2)</f>
        <v>0</v>
      </c>
      <c r="BL185" s="23" t="s">
        <v>169</v>
      </c>
      <c r="BM185" s="23" t="s">
        <v>1146</v>
      </c>
    </row>
    <row r="186" spans="2:65" s="1" customFormat="1" ht="108">
      <c r="B186" s="40"/>
      <c r="C186" s="62"/>
      <c r="D186" s="204" t="s">
        <v>171</v>
      </c>
      <c r="E186" s="62"/>
      <c r="F186" s="205" t="s">
        <v>298</v>
      </c>
      <c r="G186" s="62"/>
      <c r="H186" s="62"/>
      <c r="I186" s="162"/>
      <c r="J186" s="62"/>
      <c r="K186" s="62"/>
      <c r="L186" s="60"/>
      <c r="M186" s="206"/>
      <c r="N186" s="41"/>
      <c r="O186" s="41"/>
      <c r="P186" s="41"/>
      <c r="Q186" s="41"/>
      <c r="R186" s="41"/>
      <c r="S186" s="41"/>
      <c r="T186" s="77"/>
      <c r="AT186" s="23" t="s">
        <v>171</v>
      </c>
      <c r="AU186" s="23" t="s">
        <v>82</v>
      </c>
    </row>
    <row r="187" spans="2:65" s="11" customFormat="1">
      <c r="B187" s="207"/>
      <c r="C187" s="208"/>
      <c r="D187" s="204" t="s">
        <v>173</v>
      </c>
      <c r="E187" s="209" t="s">
        <v>21</v>
      </c>
      <c r="F187" s="210" t="s">
        <v>1123</v>
      </c>
      <c r="G187" s="208"/>
      <c r="H187" s="211" t="s">
        <v>21</v>
      </c>
      <c r="I187" s="212"/>
      <c r="J187" s="208"/>
      <c r="K187" s="208"/>
      <c r="L187" s="213"/>
      <c r="M187" s="214"/>
      <c r="N187" s="215"/>
      <c r="O187" s="215"/>
      <c r="P187" s="215"/>
      <c r="Q187" s="215"/>
      <c r="R187" s="215"/>
      <c r="S187" s="215"/>
      <c r="T187" s="216"/>
      <c r="AT187" s="217" t="s">
        <v>173</v>
      </c>
      <c r="AU187" s="217" t="s">
        <v>82</v>
      </c>
      <c r="AV187" s="11" t="s">
        <v>80</v>
      </c>
      <c r="AW187" s="11" t="s">
        <v>36</v>
      </c>
      <c r="AX187" s="11" t="s">
        <v>72</v>
      </c>
      <c r="AY187" s="217" t="s">
        <v>162</v>
      </c>
    </row>
    <row r="188" spans="2:65" s="11" customFormat="1">
      <c r="B188" s="207"/>
      <c r="C188" s="208"/>
      <c r="D188" s="204" t="s">
        <v>173</v>
      </c>
      <c r="E188" s="209" t="s">
        <v>21</v>
      </c>
      <c r="F188" s="210" t="s">
        <v>299</v>
      </c>
      <c r="G188" s="208"/>
      <c r="H188" s="211" t="s">
        <v>21</v>
      </c>
      <c r="I188" s="212"/>
      <c r="J188" s="208"/>
      <c r="K188" s="208"/>
      <c r="L188" s="213"/>
      <c r="M188" s="214"/>
      <c r="N188" s="215"/>
      <c r="O188" s="215"/>
      <c r="P188" s="215"/>
      <c r="Q188" s="215"/>
      <c r="R188" s="215"/>
      <c r="S188" s="215"/>
      <c r="T188" s="216"/>
      <c r="AT188" s="217" t="s">
        <v>173</v>
      </c>
      <c r="AU188" s="217" t="s">
        <v>82</v>
      </c>
      <c r="AV188" s="11" t="s">
        <v>80</v>
      </c>
      <c r="AW188" s="11" t="s">
        <v>36</v>
      </c>
      <c r="AX188" s="11" t="s">
        <v>72</v>
      </c>
      <c r="AY188" s="217" t="s">
        <v>162</v>
      </c>
    </row>
    <row r="189" spans="2:65" s="12" customFormat="1">
      <c r="B189" s="218"/>
      <c r="C189" s="219"/>
      <c r="D189" s="204" t="s">
        <v>173</v>
      </c>
      <c r="E189" s="220" t="s">
        <v>21</v>
      </c>
      <c r="F189" s="221" t="s">
        <v>1147</v>
      </c>
      <c r="G189" s="219"/>
      <c r="H189" s="222">
        <v>40</v>
      </c>
      <c r="I189" s="223"/>
      <c r="J189" s="219"/>
      <c r="K189" s="219"/>
      <c r="L189" s="224"/>
      <c r="M189" s="225"/>
      <c r="N189" s="226"/>
      <c r="O189" s="226"/>
      <c r="P189" s="226"/>
      <c r="Q189" s="226"/>
      <c r="R189" s="226"/>
      <c r="S189" s="226"/>
      <c r="T189" s="227"/>
      <c r="AT189" s="228" t="s">
        <v>173</v>
      </c>
      <c r="AU189" s="228" t="s">
        <v>82</v>
      </c>
      <c r="AV189" s="12" t="s">
        <v>82</v>
      </c>
      <c r="AW189" s="12" t="s">
        <v>36</v>
      </c>
      <c r="AX189" s="12" t="s">
        <v>72</v>
      </c>
      <c r="AY189" s="228" t="s">
        <v>162</v>
      </c>
    </row>
    <row r="190" spans="2:65" s="13" customFormat="1">
      <c r="B190" s="229"/>
      <c r="C190" s="230"/>
      <c r="D190" s="231" t="s">
        <v>173</v>
      </c>
      <c r="E190" s="232" t="s">
        <v>21</v>
      </c>
      <c r="F190" s="233" t="s">
        <v>177</v>
      </c>
      <c r="G190" s="230"/>
      <c r="H190" s="234">
        <v>40</v>
      </c>
      <c r="I190" s="235"/>
      <c r="J190" s="230"/>
      <c r="K190" s="230"/>
      <c r="L190" s="236"/>
      <c r="M190" s="237"/>
      <c r="N190" s="238"/>
      <c r="O190" s="238"/>
      <c r="P190" s="238"/>
      <c r="Q190" s="238"/>
      <c r="R190" s="238"/>
      <c r="S190" s="238"/>
      <c r="T190" s="239"/>
      <c r="AT190" s="240" t="s">
        <v>173</v>
      </c>
      <c r="AU190" s="240" t="s">
        <v>82</v>
      </c>
      <c r="AV190" s="13" t="s">
        <v>169</v>
      </c>
      <c r="AW190" s="13" t="s">
        <v>36</v>
      </c>
      <c r="AX190" s="13" t="s">
        <v>80</v>
      </c>
      <c r="AY190" s="240" t="s">
        <v>162</v>
      </c>
    </row>
    <row r="191" spans="2:65" s="1" customFormat="1" ht="40.15" customHeight="1">
      <c r="B191" s="40"/>
      <c r="C191" s="192" t="s">
        <v>275</v>
      </c>
      <c r="D191" s="192" t="s">
        <v>164</v>
      </c>
      <c r="E191" s="193" t="s">
        <v>300</v>
      </c>
      <c r="F191" s="194" t="s">
        <v>301</v>
      </c>
      <c r="G191" s="195" t="s">
        <v>167</v>
      </c>
      <c r="H191" s="196">
        <v>75</v>
      </c>
      <c r="I191" s="197"/>
      <c r="J191" s="198">
        <f>ROUND(I191*H191,2)</f>
        <v>0</v>
      </c>
      <c r="K191" s="194" t="s">
        <v>168</v>
      </c>
      <c r="L191" s="60"/>
      <c r="M191" s="199" t="s">
        <v>21</v>
      </c>
      <c r="N191" s="200" t="s">
        <v>43</v>
      </c>
      <c r="O191" s="41"/>
      <c r="P191" s="201">
        <f>O191*H191</f>
        <v>0</v>
      </c>
      <c r="Q191" s="201">
        <v>0</v>
      </c>
      <c r="R191" s="201">
        <f>Q191*H191</f>
        <v>0</v>
      </c>
      <c r="S191" s="201">
        <v>0</v>
      </c>
      <c r="T191" s="202">
        <f>S191*H191</f>
        <v>0</v>
      </c>
      <c r="AR191" s="23" t="s">
        <v>169</v>
      </c>
      <c r="AT191" s="23" t="s">
        <v>164</v>
      </c>
      <c r="AU191" s="23" t="s">
        <v>82</v>
      </c>
      <c r="AY191" s="23" t="s">
        <v>162</v>
      </c>
      <c r="BE191" s="203">
        <f>IF(N191="základní",J191,0)</f>
        <v>0</v>
      </c>
      <c r="BF191" s="203">
        <f>IF(N191="snížená",J191,0)</f>
        <v>0</v>
      </c>
      <c r="BG191" s="203">
        <f>IF(N191="zákl. přenesená",J191,0)</f>
        <v>0</v>
      </c>
      <c r="BH191" s="203">
        <f>IF(N191="sníž. přenesená",J191,0)</f>
        <v>0</v>
      </c>
      <c r="BI191" s="203">
        <f>IF(N191="nulová",J191,0)</f>
        <v>0</v>
      </c>
      <c r="BJ191" s="23" t="s">
        <v>80</v>
      </c>
      <c r="BK191" s="203">
        <f>ROUND(I191*H191,2)</f>
        <v>0</v>
      </c>
      <c r="BL191" s="23" t="s">
        <v>169</v>
      </c>
      <c r="BM191" s="23" t="s">
        <v>1148</v>
      </c>
    </row>
    <row r="192" spans="2:65" s="1" customFormat="1" ht="229.5">
      <c r="B192" s="40"/>
      <c r="C192" s="62"/>
      <c r="D192" s="204" t="s">
        <v>171</v>
      </c>
      <c r="E192" s="62"/>
      <c r="F192" s="205" t="s">
        <v>303</v>
      </c>
      <c r="G192" s="62"/>
      <c r="H192" s="62"/>
      <c r="I192" s="162"/>
      <c r="J192" s="62"/>
      <c r="K192" s="62"/>
      <c r="L192" s="60"/>
      <c r="M192" s="206"/>
      <c r="N192" s="41"/>
      <c r="O192" s="41"/>
      <c r="P192" s="41"/>
      <c r="Q192" s="41"/>
      <c r="R192" s="41"/>
      <c r="S192" s="41"/>
      <c r="T192" s="77"/>
      <c r="AT192" s="23" t="s">
        <v>171</v>
      </c>
      <c r="AU192" s="23" t="s">
        <v>82</v>
      </c>
    </row>
    <row r="193" spans="2:65" s="11" customFormat="1">
      <c r="B193" s="207"/>
      <c r="C193" s="208"/>
      <c r="D193" s="204" t="s">
        <v>173</v>
      </c>
      <c r="E193" s="209" t="s">
        <v>21</v>
      </c>
      <c r="F193" s="210" t="s">
        <v>1123</v>
      </c>
      <c r="G193" s="208"/>
      <c r="H193" s="211" t="s">
        <v>21</v>
      </c>
      <c r="I193" s="212"/>
      <c r="J193" s="208"/>
      <c r="K193" s="208"/>
      <c r="L193" s="213"/>
      <c r="M193" s="214"/>
      <c r="N193" s="215"/>
      <c r="O193" s="215"/>
      <c r="P193" s="215"/>
      <c r="Q193" s="215"/>
      <c r="R193" s="215"/>
      <c r="S193" s="215"/>
      <c r="T193" s="216"/>
      <c r="AT193" s="217" t="s">
        <v>173</v>
      </c>
      <c r="AU193" s="217" t="s">
        <v>82</v>
      </c>
      <c r="AV193" s="11" t="s">
        <v>80</v>
      </c>
      <c r="AW193" s="11" t="s">
        <v>36</v>
      </c>
      <c r="AX193" s="11" t="s">
        <v>72</v>
      </c>
      <c r="AY193" s="217" t="s">
        <v>162</v>
      </c>
    </row>
    <row r="194" spans="2:65" s="11" customFormat="1">
      <c r="B194" s="207"/>
      <c r="C194" s="208"/>
      <c r="D194" s="204" t="s">
        <v>173</v>
      </c>
      <c r="E194" s="209" t="s">
        <v>21</v>
      </c>
      <c r="F194" s="210" t="s">
        <v>304</v>
      </c>
      <c r="G194" s="208"/>
      <c r="H194" s="211" t="s">
        <v>21</v>
      </c>
      <c r="I194" s="212"/>
      <c r="J194" s="208"/>
      <c r="K194" s="208"/>
      <c r="L194" s="213"/>
      <c r="M194" s="214"/>
      <c r="N194" s="215"/>
      <c r="O194" s="215"/>
      <c r="P194" s="215"/>
      <c r="Q194" s="215"/>
      <c r="R194" s="215"/>
      <c r="S194" s="215"/>
      <c r="T194" s="216"/>
      <c r="AT194" s="217" t="s">
        <v>173</v>
      </c>
      <c r="AU194" s="217" t="s">
        <v>82</v>
      </c>
      <c r="AV194" s="11" t="s">
        <v>80</v>
      </c>
      <c r="AW194" s="11" t="s">
        <v>36</v>
      </c>
      <c r="AX194" s="11" t="s">
        <v>72</v>
      </c>
      <c r="AY194" s="217" t="s">
        <v>162</v>
      </c>
    </row>
    <row r="195" spans="2:65" s="12" customFormat="1">
      <c r="B195" s="218"/>
      <c r="C195" s="219"/>
      <c r="D195" s="204" t="s">
        <v>173</v>
      </c>
      <c r="E195" s="220" t="s">
        <v>21</v>
      </c>
      <c r="F195" s="221" t="s">
        <v>1149</v>
      </c>
      <c r="G195" s="219"/>
      <c r="H195" s="222">
        <v>75</v>
      </c>
      <c r="I195" s="223"/>
      <c r="J195" s="219"/>
      <c r="K195" s="219"/>
      <c r="L195" s="224"/>
      <c r="M195" s="225"/>
      <c r="N195" s="226"/>
      <c r="O195" s="226"/>
      <c r="P195" s="226"/>
      <c r="Q195" s="226"/>
      <c r="R195" s="226"/>
      <c r="S195" s="226"/>
      <c r="T195" s="227"/>
      <c r="AT195" s="228" t="s">
        <v>173</v>
      </c>
      <c r="AU195" s="228" t="s">
        <v>82</v>
      </c>
      <c r="AV195" s="12" t="s">
        <v>82</v>
      </c>
      <c r="AW195" s="12" t="s">
        <v>36</v>
      </c>
      <c r="AX195" s="12" t="s">
        <v>72</v>
      </c>
      <c r="AY195" s="228" t="s">
        <v>162</v>
      </c>
    </row>
    <row r="196" spans="2:65" s="13" customFormat="1">
      <c r="B196" s="229"/>
      <c r="C196" s="230"/>
      <c r="D196" s="231" t="s">
        <v>173</v>
      </c>
      <c r="E196" s="232" t="s">
        <v>21</v>
      </c>
      <c r="F196" s="233" t="s">
        <v>177</v>
      </c>
      <c r="G196" s="230"/>
      <c r="H196" s="234">
        <v>75</v>
      </c>
      <c r="I196" s="235"/>
      <c r="J196" s="230"/>
      <c r="K196" s="230"/>
      <c r="L196" s="236"/>
      <c r="M196" s="237"/>
      <c r="N196" s="238"/>
      <c r="O196" s="238"/>
      <c r="P196" s="238"/>
      <c r="Q196" s="238"/>
      <c r="R196" s="238"/>
      <c r="S196" s="238"/>
      <c r="T196" s="239"/>
      <c r="AT196" s="240" t="s">
        <v>173</v>
      </c>
      <c r="AU196" s="240" t="s">
        <v>82</v>
      </c>
      <c r="AV196" s="13" t="s">
        <v>169</v>
      </c>
      <c r="AW196" s="13" t="s">
        <v>36</v>
      </c>
      <c r="AX196" s="13" t="s">
        <v>80</v>
      </c>
      <c r="AY196" s="240" t="s">
        <v>162</v>
      </c>
    </row>
    <row r="197" spans="2:65" s="1" customFormat="1" ht="40.15" customHeight="1">
      <c r="B197" s="40"/>
      <c r="C197" s="192" t="s">
        <v>283</v>
      </c>
      <c r="D197" s="192" t="s">
        <v>164</v>
      </c>
      <c r="E197" s="193" t="s">
        <v>307</v>
      </c>
      <c r="F197" s="194" t="s">
        <v>308</v>
      </c>
      <c r="G197" s="195" t="s">
        <v>167</v>
      </c>
      <c r="H197" s="196">
        <v>612</v>
      </c>
      <c r="I197" s="197"/>
      <c r="J197" s="198">
        <f>ROUND(I197*H197,2)</f>
        <v>0</v>
      </c>
      <c r="K197" s="194" t="s">
        <v>168</v>
      </c>
      <c r="L197" s="60"/>
      <c r="M197" s="199" t="s">
        <v>21</v>
      </c>
      <c r="N197" s="200" t="s">
        <v>43</v>
      </c>
      <c r="O197" s="41"/>
      <c r="P197" s="201">
        <f>O197*H197</f>
        <v>0</v>
      </c>
      <c r="Q197" s="201">
        <v>0</v>
      </c>
      <c r="R197" s="201">
        <f>Q197*H197</f>
        <v>0</v>
      </c>
      <c r="S197" s="201">
        <v>0</v>
      </c>
      <c r="T197" s="202">
        <f>S197*H197</f>
        <v>0</v>
      </c>
      <c r="AR197" s="23" t="s">
        <v>169</v>
      </c>
      <c r="AT197" s="23" t="s">
        <v>164</v>
      </c>
      <c r="AU197" s="23" t="s">
        <v>82</v>
      </c>
      <c r="AY197" s="23" t="s">
        <v>162</v>
      </c>
      <c r="BE197" s="203">
        <f>IF(N197="základní",J197,0)</f>
        <v>0</v>
      </c>
      <c r="BF197" s="203">
        <f>IF(N197="snížená",J197,0)</f>
        <v>0</v>
      </c>
      <c r="BG197" s="203">
        <f>IF(N197="zákl. přenesená",J197,0)</f>
        <v>0</v>
      </c>
      <c r="BH197" s="203">
        <f>IF(N197="sníž. přenesená",J197,0)</f>
        <v>0</v>
      </c>
      <c r="BI197" s="203">
        <f>IF(N197="nulová",J197,0)</f>
        <v>0</v>
      </c>
      <c r="BJ197" s="23" t="s">
        <v>80</v>
      </c>
      <c r="BK197" s="203">
        <f>ROUND(I197*H197,2)</f>
        <v>0</v>
      </c>
      <c r="BL197" s="23" t="s">
        <v>169</v>
      </c>
      <c r="BM197" s="23" t="s">
        <v>1150</v>
      </c>
    </row>
    <row r="198" spans="2:65" s="1" customFormat="1" ht="229.5">
      <c r="B198" s="40"/>
      <c r="C198" s="62"/>
      <c r="D198" s="204" t="s">
        <v>171</v>
      </c>
      <c r="E198" s="62"/>
      <c r="F198" s="205" t="s">
        <v>303</v>
      </c>
      <c r="G198" s="62"/>
      <c r="H198" s="62"/>
      <c r="I198" s="162"/>
      <c r="J198" s="62"/>
      <c r="K198" s="62"/>
      <c r="L198" s="60"/>
      <c r="M198" s="206"/>
      <c r="N198" s="41"/>
      <c r="O198" s="41"/>
      <c r="P198" s="41"/>
      <c r="Q198" s="41"/>
      <c r="R198" s="41"/>
      <c r="S198" s="41"/>
      <c r="T198" s="77"/>
      <c r="AT198" s="23" t="s">
        <v>171</v>
      </c>
      <c r="AU198" s="23" t="s">
        <v>82</v>
      </c>
    </row>
    <row r="199" spans="2:65" s="11" customFormat="1">
      <c r="B199" s="207"/>
      <c r="C199" s="208"/>
      <c r="D199" s="204" t="s">
        <v>173</v>
      </c>
      <c r="E199" s="209" t="s">
        <v>21</v>
      </c>
      <c r="F199" s="210" t="s">
        <v>1123</v>
      </c>
      <c r="G199" s="208"/>
      <c r="H199" s="211" t="s">
        <v>21</v>
      </c>
      <c r="I199" s="212"/>
      <c r="J199" s="208"/>
      <c r="K199" s="208"/>
      <c r="L199" s="213"/>
      <c r="M199" s="214"/>
      <c r="N199" s="215"/>
      <c r="O199" s="215"/>
      <c r="P199" s="215"/>
      <c r="Q199" s="215"/>
      <c r="R199" s="215"/>
      <c r="S199" s="215"/>
      <c r="T199" s="216"/>
      <c r="AT199" s="217" t="s">
        <v>173</v>
      </c>
      <c r="AU199" s="217" t="s">
        <v>82</v>
      </c>
      <c r="AV199" s="11" t="s">
        <v>80</v>
      </c>
      <c r="AW199" s="11" t="s">
        <v>36</v>
      </c>
      <c r="AX199" s="11" t="s">
        <v>72</v>
      </c>
      <c r="AY199" s="217" t="s">
        <v>162</v>
      </c>
    </row>
    <row r="200" spans="2:65" s="11" customFormat="1">
      <c r="B200" s="207"/>
      <c r="C200" s="208"/>
      <c r="D200" s="204" t="s">
        <v>173</v>
      </c>
      <c r="E200" s="209" t="s">
        <v>21</v>
      </c>
      <c r="F200" s="210" t="s">
        <v>310</v>
      </c>
      <c r="G200" s="208"/>
      <c r="H200" s="211" t="s">
        <v>21</v>
      </c>
      <c r="I200" s="212"/>
      <c r="J200" s="208"/>
      <c r="K200" s="208"/>
      <c r="L200" s="213"/>
      <c r="M200" s="214"/>
      <c r="N200" s="215"/>
      <c r="O200" s="215"/>
      <c r="P200" s="215"/>
      <c r="Q200" s="215"/>
      <c r="R200" s="215"/>
      <c r="S200" s="215"/>
      <c r="T200" s="216"/>
      <c r="AT200" s="217" t="s">
        <v>173</v>
      </c>
      <c r="AU200" s="217" t="s">
        <v>82</v>
      </c>
      <c r="AV200" s="11" t="s">
        <v>80</v>
      </c>
      <c r="AW200" s="11" t="s">
        <v>36</v>
      </c>
      <c r="AX200" s="11" t="s">
        <v>72</v>
      </c>
      <c r="AY200" s="217" t="s">
        <v>162</v>
      </c>
    </row>
    <row r="201" spans="2:65" s="12" customFormat="1">
      <c r="B201" s="218"/>
      <c r="C201" s="219"/>
      <c r="D201" s="204" t="s">
        <v>173</v>
      </c>
      <c r="E201" s="220" t="s">
        <v>21</v>
      </c>
      <c r="F201" s="221" t="s">
        <v>1151</v>
      </c>
      <c r="G201" s="219"/>
      <c r="H201" s="222">
        <v>306</v>
      </c>
      <c r="I201" s="223"/>
      <c r="J201" s="219"/>
      <c r="K201" s="219"/>
      <c r="L201" s="224"/>
      <c r="M201" s="225"/>
      <c r="N201" s="226"/>
      <c r="O201" s="226"/>
      <c r="P201" s="226"/>
      <c r="Q201" s="226"/>
      <c r="R201" s="226"/>
      <c r="S201" s="226"/>
      <c r="T201" s="227"/>
      <c r="AT201" s="228" t="s">
        <v>173</v>
      </c>
      <c r="AU201" s="228" t="s">
        <v>82</v>
      </c>
      <c r="AV201" s="12" t="s">
        <v>82</v>
      </c>
      <c r="AW201" s="12" t="s">
        <v>36</v>
      </c>
      <c r="AX201" s="12" t="s">
        <v>72</v>
      </c>
      <c r="AY201" s="228" t="s">
        <v>162</v>
      </c>
    </row>
    <row r="202" spans="2:65" s="11" customFormat="1">
      <c r="B202" s="207"/>
      <c r="C202" s="208"/>
      <c r="D202" s="204" t="s">
        <v>173</v>
      </c>
      <c r="E202" s="209" t="s">
        <v>21</v>
      </c>
      <c r="F202" s="210" t="s">
        <v>312</v>
      </c>
      <c r="G202" s="208"/>
      <c r="H202" s="211" t="s">
        <v>21</v>
      </c>
      <c r="I202" s="212"/>
      <c r="J202" s="208"/>
      <c r="K202" s="208"/>
      <c r="L202" s="213"/>
      <c r="M202" s="214"/>
      <c r="N202" s="215"/>
      <c r="O202" s="215"/>
      <c r="P202" s="215"/>
      <c r="Q202" s="215"/>
      <c r="R202" s="215"/>
      <c r="S202" s="215"/>
      <c r="T202" s="216"/>
      <c r="AT202" s="217" t="s">
        <v>173</v>
      </c>
      <c r="AU202" s="217" t="s">
        <v>82</v>
      </c>
      <c r="AV202" s="11" t="s">
        <v>80</v>
      </c>
      <c r="AW202" s="11" t="s">
        <v>36</v>
      </c>
      <c r="AX202" s="11" t="s">
        <v>72</v>
      </c>
      <c r="AY202" s="217" t="s">
        <v>162</v>
      </c>
    </row>
    <row r="203" spans="2:65" s="12" customFormat="1">
      <c r="B203" s="218"/>
      <c r="C203" s="219"/>
      <c r="D203" s="204" t="s">
        <v>173</v>
      </c>
      <c r="E203" s="220" t="s">
        <v>21</v>
      </c>
      <c r="F203" s="221" t="s">
        <v>330</v>
      </c>
      <c r="G203" s="219"/>
      <c r="H203" s="222">
        <v>25</v>
      </c>
      <c r="I203" s="223"/>
      <c r="J203" s="219"/>
      <c r="K203" s="219"/>
      <c r="L203" s="224"/>
      <c r="M203" s="225"/>
      <c r="N203" s="226"/>
      <c r="O203" s="226"/>
      <c r="P203" s="226"/>
      <c r="Q203" s="226"/>
      <c r="R203" s="226"/>
      <c r="S203" s="226"/>
      <c r="T203" s="227"/>
      <c r="AT203" s="228" t="s">
        <v>173</v>
      </c>
      <c r="AU203" s="228" t="s">
        <v>82</v>
      </c>
      <c r="AV203" s="12" t="s">
        <v>82</v>
      </c>
      <c r="AW203" s="12" t="s">
        <v>36</v>
      </c>
      <c r="AX203" s="12" t="s">
        <v>72</v>
      </c>
      <c r="AY203" s="228" t="s">
        <v>162</v>
      </c>
    </row>
    <row r="204" spans="2:65" s="11" customFormat="1">
      <c r="B204" s="207"/>
      <c r="C204" s="208"/>
      <c r="D204" s="204" t="s">
        <v>173</v>
      </c>
      <c r="E204" s="209" t="s">
        <v>21</v>
      </c>
      <c r="F204" s="210" t="s">
        <v>314</v>
      </c>
      <c r="G204" s="208"/>
      <c r="H204" s="211" t="s">
        <v>21</v>
      </c>
      <c r="I204" s="212"/>
      <c r="J204" s="208"/>
      <c r="K204" s="208"/>
      <c r="L204" s="213"/>
      <c r="M204" s="214"/>
      <c r="N204" s="215"/>
      <c r="O204" s="215"/>
      <c r="P204" s="215"/>
      <c r="Q204" s="215"/>
      <c r="R204" s="215"/>
      <c r="S204" s="215"/>
      <c r="T204" s="216"/>
      <c r="AT204" s="217" t="s">
        <v>173</v>
      </c>
      <c r="AU204" s="217" t="s">
        <v>82</v>
      </c>
      <c r="AV204" s="11" t="s">
        <v>80</v>
      </c>
      <c r="AW204" s="11" t="s">
        <v>36</v>
      </c>
      <c r="AX204" s="11" t="s">
        <v>72</v>
      </c>
      <c r="AY204" s="217" t="s">
        <v>162</v>
      </c>
    </row>
    <row r="205" spans="2:65" s="12" customFormat="1">
      <c r="B205" s="218"/>
      <c r="C205" s="219"/>
      <c r="D205" s="204" t="s">
        <v>173</v>
      </c>
      <c r="E205" s="220" t="s">
        <v>21</v>
      </c>
      <c r="F205" s="221" t="s">
        <v>1152</v>
      </c>
      <c r="G205" s="219"/>
      <c r="H205" s="222">
        <v>281</v>
      </c>
      <c r="I205" s="223"/>
      <c r="J205" s="219"/>
      <c r="K205" s="219"/>
      <c r="L205" s="224"/>
      <c r="M205" s="225"/>
      <c r="N205" s="226"/>
      <c r="O205" s="226"/>
      <c r="P205" s="226"/>
      <c r="Q205" s="226"/>
      <c r="R205" s="226"/>
      <c r="S205" s="226"/>
      <c r="T205" s="227"/>
      <c r="AT205" s="228" t="s">
        <v>173</v>
      </c>
      <c r="AU205" s="228" t="s">
        <v>82</v>
      </c>
      <c r="AV205" s="12" t="s">
        <v>82</v>
      </c>
      <c r="AW205" s="12" t="s">
        <v>36</v>
      </c>
      <c r="AX205" s="12" t="s">
        <v>72</v>
      </c>
      <c r="AY205" s="228" t="s">
        <v>162</v>
      </c>
    </row>
    <row r="206" spans="2:65" s="13" customFormat="1">
      <c r="B206" s="229"/>
      <c r="C206" s="230"/>
      <c r="D206" s="231" t="s">
        <v>173</v>
      </c>
      <c r="E206" s="232" t="s">
        <v>21</v>
      </c>
      <c r="F206" s="233" t="s">
        <v>177</v>
      </c>
      <c r="G206" s="230"/>
      <c r="H206" s="234">
        <v>612</v>
      </c>
      <c r="I206" s="235"/>
      <c r="J206" s="230"/>
      <c r="K206" s="230"/>
      <c r="L206" s="236"/>
      <c r="M206" s="237"/>
      <c r="N206" s="238"/>
      <c r="O206" s="238"/>
      <c r="P206" s="238"/>
      <c r="Q206" s="238"/>
      <c r="R206" s="238"/>
      <c r="S206" s="238"/>
      <c r="T206" s="239"/>
      <c r="AT206" s="240" t="s">
        <v>173</v>
      </c>
      <c r="AU206" s="240" t="s">
        <v>82</v>
      </c>
      <c r="AV206" s="13" t="s">
        <v>169</v>
      </c>
      <c r="AW206" s="13" t="s">
        <v>36</v>
      </c>
      <c r="AX206" s="13" t="s">
        <v>80</v>
      </c>
      <c r="AY206" s="240" t="s">
        <v>162</v>
      </c>
    </row>
    <row r="207" spans="2:65" s="1" customFormat="1" ht="40.15" customHeight="1">
      <c r="B207" s="40"/>
      <c r="C207" s="192" t="s">
        <v>176</v>
      </c>
      <c r="D207" s="192" t="s">
        <v>164</v>
      </c>
      <c r="E207" s="193" t="s">
        <v>317</v>
      </c>
      <c r="F207" s="194" t="s">
        <v>318</v>
      </c>
      <c r="G207" s="195" t="s">
        <v>167</v>
      </c>
      <c r="H207" s="196">
        <v>80</v>
      </c>
      <c r="I207" s="197"/>
      <c r="J207" s="198">
        <f>ROUND(I207*H207,2)</f>
        <v>0</v>
      </c>
      <c r="K207" s="194" t="s">
        <v>168</v>
      </c>
      <c r="L207" s="60"/>
      <c r="M207" s="199" t="s">
        <v>21</v>
      </c>
      <c r="N207" s="200" t="s">
        <v>43</v>
      </c>
      <c r="O207" s="41"/>
      <c r="P207" s="201">
        <f>O207*H207</f>
        <v>0</v>
      </c>
      <c r="Q207" s="201">
        <v>0</v>
      </c>
      <c r="R207" s="201">
        <f>Q207*H207</f>
        <v>0</v>
      </c>
      <c r="S207" s="201">
        <v>0</v>
      </c>
      <c r="T207" s="202">
        <f>S207*H207</f>
        <v>0</v>
      </c>
      <c r="AR207" s="23" t="s">
        <v>169</v>
      </c>
      <c r="AT207" s="23" t="s">
        <v>164</v>
      </c>
      <c r="AU207" s="23" t="s">
        <v>82</v>
      </c>
      <c r="AY207" s="23" t="s">
        <v>162</v>
      </c>
      <c r="BE207" s="203">
        <f>IF(N207="základní",J207,0)</f>
        <v>0</v>
      </c>
      <c r="BF207" s="203">
        <f>IF(N207="snížená",J207,0)</f>
        <v>0</v>
      </c>
      <c r="BG207" s="203">
        <f>IF(N207="zákl. přenesená",J207,0)</f>
        <v>0</v>
      </c>
      <c r="BH207" s="203">
        <f>IF(N207="sníž. přenesená",J207,0)</f>
        <v>0</v>
      </c>
      <c r="BI207" s="203">
        <f>IF(N207="nulová",J207,0)</f>
        <v>0</v>
      </c>
      <c r="BJ207" s="23" t="s">
        <v>80</v>
      </c>
      <c r="BK207" s="203">
        <f>ROUND(I207*H207,2)</f>
        <v>0</v>
      </c>
      <c r="BL207" s="23" t="s">
        <v>169</v>
      </c>
      <c r="BM207" s="23" t="s">
        <v>1153</v>
      </c>
    </row>
    <row r="208" spans="2:65" s="1" customFormat="1" ht="229.5">
      <c r="B208" s="40"/>
      <c r="C208" s="62"/>
      <c r="D208" s="204" t="s">
        <v>171</v>
      </c>
      <c r="E208" s="62"/>
      <c r="F208" s="205" t="s">
        <v>303</v>
      </c>
      <c r="G208" s="62"/>
      <c r="H208" s="62"/>
      <c r="I208" s="162"/>
      <c r="J208" s="62"/>
      <c r="K208" s="62"/>
      <c r="L208" s="60"/>
      <c r="M208" s="206"/>
      <c r="N208" s="41"/>
      <c r="O208" s="41"/>
      <c r="P208" s="41"/>
      <c r="Q208" s="41"/>
      <c r="R208" s="41"/>
      <c r="S208" s="41"/>
      <c r="T208" s="77"/>
      <c r="AT208" s="23" t="s">
        <v>171</v>
      </c>
      <c r="AU208" s="23" t="s">
        <v>82</v>
      </c>
    </row>
    <row r="209" spans="2:65" s="11" customFormat="1">
      <c r="B209" s="207"/>
      <c r="C209" s="208"/>
      <c r="D209" s="204" t="s">
        <v>173</v>
      </c>
      <c r="E209" s="209" t="s">
        <v>21</v>
      </c>
      <c r="F209" s="210" t="s">
        <v>1123</v>
      </c>
      <c r="G209" s="208"/>
      <c r="H209" s="211" t="s">
        <v>21</v>
      </c>
      <c r="I209" s="212"/>
      <c r="J209" s="208"/>
      <c r="K209" s="208"/>
      <c r="L209" s="213"/>
      <c r="M209" s="214"/>
      <c r="N209" s="215"/>
      <c r="O209" s="215"/>
      <c r="P209" s="215"/>
      <c r="Q209" s="215"/>
      <c r="R209" s="215"/>
      <c r="S209" s="215"/>
      <c r="T209" s="216"/>
      <c r="AT209" s="217" t="s">
        <v>173</v>
      </c>
      <c r="AU209" s="217" t="s">
        <v>82</v>
      </c>
      <c r="AV209" s="11" t="s">
        <v>80</v>
      </c>
      <c r="AW209" s="11" t="s">
        <v>36</v>
      </c>
      <c r="AX209" s="11" t="s">
        <v>72</v>
      </c>
      <c r="AY209" s="217" t="s">
        <v>162</v>
      </c>
    </row>
    <row r="210" spans="2:65" s="11" customFormat="1">
      <c r="B210" s="207"/>
      <c r="C210" s="208"/>
      <c r="D210" s="204" t="s">
        <v>173</v>
      </c>
      <c r="E210" s="209" t="s">
        <v>21</v>
      </c>
      <c r="F210" s="210" t="s">
        <v>320</v>
      </c>
      <c r="G210" s="208"/>
      <c r="H210" s="211" t="s">
        <v>21</v>
      </c>
      <c r="I210" s="212"/>
      <c r="J210" s="208"/>
      <c r="K210" s="208"/>
      <c r="L210" s="213"/>
      <c r="M210" s="214"/>
      <c r="N210" s="215"/>
      <c r="O210" s="215"/>
      <c r="P210" s="215"/>
      <c r="Q210" s="215"/>
      <c r="R210" s="215"/>
      <c r="S210" s="215"/>
      <c r="T210" s="216"/>
      <c r="AT210" s="217" t="s">
        <v>173</v>
      </c>
      <c r="AU210" s="217" t="s">
        <v>82</v>
      </c>
      <c r="AV210" s="11" t="s">
        <v>80</v>
      </c>
      <c r="AW210" s="11" t="s">
        <v>36</v>
      </c>
      <c r="AX210" s="11" t="s">
        <v>72</v>
      </c>
      <c r="AY210" s="217" t="s">
        <v>162</v>
      </c>
    </row>
    <row r="211" spans="2:65" s="12" customFormat="1">
      <c r="B211" s="218"/>
      <c r="C211" s="219"/>
      <c r="D211" s="204" t="s">
        <v>173</v>
      </c>
      <c r="E211" s="220" t="s">
        <v>21</v>
      </c>
      <c r="F211" s="221" t="s">
        <v>432</v>
      </c>
      <c r="G211" s="219"/>
      <c r="H211" s="222">
        <v>40</v>
      </c>
      <c r="I211" s="223"/>
      <c r="J211" s="219"/>
      <c r="K211" s="219"/>
      <c r="L211" s="224"/>
      <c r="M211" s="225"/>
      <c r="N211" s="226"/>
      <c r="O211" s="226"/>
      <c r="P211" s="226"/>
      <c r="Q211" s="226"/>
      <c r="R211" s="226"/>
      <c r="S211" s="226"/>
      <c r="T211" s="227"/>
      <c r="AT211" s="228" t="s">
        <v>173</v>
      </c>
      <c r="AU211" s="228" t="s">
        <v>82</v>
      </c>
      <c r="AV211" s="12" t="s">
        <v>82</v>
      </c>
      <c r="AW211" s="12" t="s">
        <v>36</v>
      </c>
      <c r="AX211" s="12" t="s">
        <v>72</v>
      </c>
      <c r="AY211" s="228" t="s">
        <v>162</v>
      </c>
    </row>
    <row r="212" spans="2:65" s="11" customFormat="1">
      <c r="B212" s="207"/>
      <c r="C212" s="208"/>
      <c r="D212" s="204" t="s">
        <v>173</v>
      </c>
      <c r="E212" s="209" t="s">
        <v>21</v>
      </c>
      <c r="F212" s="210" t="s">
        <v>322</v>
      </c>
      <c r="G212" s="208"/>
      <c r="H212" s="211" t="s">
        <v>21</v>
      </c>
      <c r="I212" s="212"/>
      <c r="J212" s="208"/>
      <c r="K212" s="208"/>
      <c r="L212" s="213"/>
      <c r="M212" s="214"/>
      <c r="N212" s="215"/>
      <c r="O212" s="215"/>
      <c r="P212" s="215"/>
      <c r="Q212" s="215"/>
      <c r="R212" s="215"/>
      <c r="S212" s="215"/>
      <c r="T212" s="216"/>
      <c r="AT212" s="217" t="s">
        <v>173</v>
      </c>
      <c r="AU212" s="217" t="s">
        <v>82</v>
      </c>
      <c r="AV212" s="11" t="s">
        <v>80</v>
      </c>
      <c r="AW212" s="11" t="s">
        <v>36</v>
      </c>
      <c r="AX212" s="11" t="s">
        <v>72</v>
      </c>
      <c r="AY212" s="217" t="s">
        <v>162</v>
      </c>
    </row>
    <row r="213" spans="2:65" s="12" customFormat="1">
      <c r="B213" s="218"/>
      <c r="C213" s="219"/>
      <c r="D213" s="204" t="s">
        <v>173</v>
      </c>
      <c r="E213" s="220" t="s">
        <v>21</v>
      </c>
      <c r="F213" s="221" t="s">
        <v>432</v>
      </c>
      <c r="G213" s="219"/>
      <c r="H213" s="222">
        <v>40</v>
      </c>
      <c r="I213" s="223"/>
      <c r="J213" s="219"/>
      <c r="K213" s="219"/>
      <c r="L213" s="224"/>
      <c r="M213" s="225"/>
      <c r="N213" s="226"/>
      <c r="O213" s="226"/>
      <c r="P213" s="226"/>
      <c r="Q213" s="226"/>
      <c r="R213" s="226"/>
      <c r="S213" s="226"/>
      <c r="T213" s="227"/>
      <c r="AT213" s="228" t="s">
        <v>173</v>
      </c>
      <c r="AU213" s="228" t="s">
        <v>82</v>
      </c>
      <c r="AV213" s="12" t="s">
        <v>82</v>
      </c>
      <c r="AW213" s="12" t="s">
        <v>36</v>
      </c>
      <c r="AX213" s="12" t="s">
        <v>72</v>
      </c>
      <c r="AY213" s="228" t="s">
        <v>162</v>
      </c>
    </row>
    <row r="214" spans="2:65" s="13" customFormat="1">
      <c r="B214" s="229"/>
      <c r="C214" s="230"/>
      <c r="D214" s="231" t="s">
        <v>173</v>
      </c>
      <c r="E214" s="232" t="s">
        <v>21</v>
      </c>
      <c r="F214" s="233" t="s">
        <v>177</v>
      </c>
      <c r="G214" s="230"/>
      <c r="H214" s="234">
        <v>80</v>
      </c>
      <c r="I214" s="235"/>
      <c r="J214" s="230"/>
      <c r="K214" s="230"/>
      <c r="L214" s="236"/>
      <c r="M214" s="237"/>
      <c r="N214" s="238"/>
      <c r="O214" s="238"/>
      <c r="P214" s="238"/>
      <c r="Q214" s="238"/>
      <c r="R214" s="238"/>
      <c r="S214" s="238"/>
      <c r="T214" s="239"/>
      <c r="AT214" s="240" t="s">
        <v>173</v>
      </c>
      <c r="AU214" s="240" t="s">
        <v>82</v>
      </c>
      <c r="AV214" s="13" t="s">
        <v>169</v>
      </c>
      <c r="AW214" s="13" t="s">
        <v>36</v>
      </c>
      <c r="AX214" s="13" t="s">
        <v>80</v>
      </c>
      <c r="AY214" s="240" t="s">
        <v>162</v>
      </c>
    </row>
    <row r="215" spans="2:65" s="1" customFormat="1" ht="20.45" customHeight="1">
      <c r="B215" s="40"/>
      <c r="C215" s="192" t="s">
        <v>203</v>
      </c>
      <c r="D215" s="192" t="s">
        <v>164</v>
      </c>
      <c r="E215" s="193" t="s">
        <v>324</v>
      </c>
      <c r="F215" s="194" t="s">
        <v>325</v>
      </c>
      <c r="G215" s="195" t="s">
        <v>167</v>
      </c>
      <c r="H215" s="196">
        <v>147</v>
      </c>
      <c r="I215" s="197"/>
      <c r="J215" s="198">
        <f>ROUND(I215*H215,2)</f>
        <v>0</v>
      </c>
      <c r="K215" s="194" t="s">
        <v>168</v>
      </c>
      <c r="L215" s="60"/>
      <c r="M215" s="199" t="s">
        <v>21</v>
      </c>
      <c r="N215" s="200" t="s">
        <v>43</v>
      </c>
      <c r="O215" s="41"/>
      <c r="P215" s="201">
        <f>O215*H215</f>
        <v>0</v>
      </c>
      <c r="Q215" s="201">
        <v>0</v>
      </c>
      <c r="R215" s="201">
        <f>Q215*H215</f>
        <v>0</v>
      </c>
      <c r="S215" s="201">
        <v>0</v>
      </c>
      <c r="T215" s="202">
        <f>S215*H215</f>
        <v>0</v>
      </c>
      <c r="AR215" s="23" t="s">
        <v>169</v>
      </c>
      <c r="AT215" s="23" t="s">
        <v>164</v>
      </c>
      <c r="AU215" s="23" t="s">
        <v>82</v>
      </c>
      <c r="AY215" s="23" t="s">
        <v>162</v>
      </c>
      <c r="BE215" s="203">
        <f>IF(N215="základní",J215,0)</f>
        <v>0</v>
      </c>
      <c r="BF215" s="203">
        <f>IF(N215="snížená",J215,0)</f>
        <v>0</v>
      </c>
      <c r="BG215" s="203">
        <f>IF(N215="zákl. přenesená",J215,0)</f>
        <v>0</v>
      </c>
      <c r="BH215" s="203">
        <f>IF(N215="sníž. přenesená",J215,0)</f>
        <v>0</v>
      </c>
      <c r="BI215" s="203">
        <f>IF(N215="nulová",J215,0)</f>
        <v>0</v>
      </c>
      <c r="BJ215" s="23" t="s">
        <v>80</v>
      </c>
      <c r="BK215" s="203">
        <f>ROUND(I215*H215,2)</f>
        <v>0</v>
      </c>
      <c r="BL215" s="23" t="s">
        <v>169</v>
      </c>
      <c r="BM215" s="23" t="s">
        <v>1154</v>
      </c>
    </row>
    <row r="216" spans="2:65" s="1" customFormat="1" ht="54">
      <c r="B216" s="40"/>
      <c r="C216" s="62"/>
      <c r="D216" s="204" t="s">
        <v>171</v>
      </c>
      <c r="E216" s="62"/>
      <c r="F216" s="205" t="s">
        <v>327</v>
      </c>
      <c r="G216" s="62"/>
      <c r="H216" s="62"/>
      <c r="I216" s="162"/>
      <c r="J216" s="62"/>
      <c r="K216" s="62"/>
      <c r="L216" s="60"/>
      <c r="M216" s="206"/>
      <c r="N216" s="41"/>
      <c r="O216" s="41"/>
      <c r="P216" s="41"/>
      <c r="Q216" s="41"/>
      <c r="R216" s="41"/>
      <c r="S216" s="41"/>
      <c r="T216" s="77"/>
      <c r="AT216" s="23" t="s">
        <v>171</v>
      </c>
      <c r="AU216" s="23" t="s">
        <v>82</v>
      </c>
    </row>
    <row r="217" spans="2:65" s="11" customFormat="1">
      <c r="B217" s="207"/>
      <c r="C217" s="208"/>
      <c r="D217" s="204" t="s">
        <v>173</v>
      </c>
      <c r="E217" s="209" t="s">
        <v>21</v>
      </c>
      <c r="F217" s="210" t="s">
        <v>1123</v>
      </c>
      <c r="G217" s="208"/>
      <c r="H217" s="211" t="s">
        <v>21</v>
      </c>
      <c r="I217" s="212"/>
      <c r="J217" s="208"/>
      <c r="K217" s="208"/>
      <c r="L217" s="213"/>
      <c r="M217" s="214"/>
      <c r="N217" s="215"/>
      <c r="O217" s="215"/>
      <c r="P217" s="215"/>
      <c r="Q217" s="215"/>
      <c r="R217" s="215"/>
      <c r="S217" s="215"/>
      <c r="T217" s="216"/>
      <c r="AT217" s="217" t="s">
        <v>173</v>
      </c>
      <c r="AU217" s="217" t="s">
        <v>82</v>
      </c>
      <c r="AV217" s="11" t="s">
        <v>80</v>
      </c>
      <c r="AW217" s="11" t="s">
        <v>36</v>
      </c>
      <c r="AX217" s="11" t="s">
        <v>72</v>
      </c>
      <c r="AY217" s="217" t="s">
        <v>162</v>
      </c>
    </row>
    <row r="218" spans="2:65" s="11" customFormat="1">
      <c r="B218" s="207"/>
      <c r="C218" s="208"/>
      <c r="D218" s="204" t="s">
        <v>173</v>
      </c>
      <c r="E218" s="209" t="s">
        <v>21</v>
      </c>
      <c r="F218" s="210" t="s">
        <v>328</v>
      </c>
      <c r="G218" s="208"/>
      <c r="H218" s="211" t="s">
        <v>21</v>
      </c>
      <c r="I218" s="212"/>
      <c r="J218" s="208"/>
      <c r="K218" s="208"/>
      <c r="L218" s="213"/>
      <c r="M218" s="214"/>
      <c r="N218" s="215"/>
      <c r="O218" s="215"/>
      <c r="P218" s="215"/>
      <c r="Q218" s="215"/>
      <c r="R218" s="215"/>
      <c r="S218" s="215"/>
      <c r="T218" s="216"/>
      <c r="AT218" s="217" t="s">
        <v>173</v>
      </c>
      <c r="AU218" s="217" t="s">
        <v>82</v>
      </c>
      <c r="AV218" s="11" t="s">
        <v>80</v>
      </c>
      <c r="AW218" s="11" t="s">
        <v>36</v>
      </c>
      <c r="AX218" s="11" t="s">
        <v>72</v>
      </c>
      <c r="AY218" s="217" t="s">
        <v>162</v>
      </c>
    </row>
    <row r="219" spans="2:65" s="11" customFormat="1">
      <c r="B219" s="207"/>
      <c r="C219" s="208"/>
      <c r="D219" s="204" t="s">
        <v>173</v>
      </c>
      <c r="E219" s="209" t="s">
        <v>21</v>
      </c>
      <c r="F219" s="210" t="s">
        <v>210</v>
      </c>
      <c r="G219" s="208"/>
      <c r="H219" s="211" t="s">
        <v>21</v>
      </c>
      <c r="I219" s="212"/>
      <c r="J219" s="208"/>
      <c r="K219" s="208"/>
      <c r="L219" s="213"/>
      <c r="M219" s="214"/>
      <c r="N219" s="215"/>
      <c r="O219" s="215"/>
      <c r="P219" s="215"/>
      <c r="Q219" s="215"/>
      <c r="R219" s="215"/>
      <c r="S219" s="215"/>
      <c r="T219" s="216"/>
      <c r="AT219" s="217" t="s">
        <v>173</v>
      </c>
      <c r="AU219" s="217" t="s">
        <v>82</v>
      </c>
      <c r="AV219" s="11" t="s">
        <v>80</v>
      </c>
      <c r="AW219" s="11" t="s">
        <v>36</v>
      </c>
      <c r="AX219" s="11" t="s">
        <v>72</v>
      </c>
      <c r="AY219" s="217" t="s">
        <v>162</v>
      </c>
    </row>
    <row r="220" spans="2:65" s="12" customFormat="1">
      <c r="B220" s="218"/>
      <c r="C220" s="219"/>
      <c r="D220" s="204" t="s">
        <v>173</v>
      </c>
      <c r="E220" s="220" t="s">
        <v>21</v>
      </c>
      <c r="F220" s="221" t="s">
        <v>1149</v>
      </c>
      <c r="G220" s="219"/>
      <c r="H220" s="222">
        <v>75</v>
      </c>
      <c r="I220" s="223"/>
      <c r="J220" s="219"/>
      <c r="K220" s="219"/>
      <c r="L220" s="224"/>
      <c r="M220" s="225"/>
      <c r="N220" s="226"/>
      <c r="O220" s="226"/>
      <c r="P220" s="226"/>
      <c r="Q220" s="226"/>
      <c r="R220" s="226"/>
      <c r="S220" s="226"/>
      <c r="T220" s="227"/>
      <c r="AT220" s="228" t="s">
        <v>173</v>
      </c>
      <c r="AU220" s="228" t="s">
        <v>82</v>
      </c>
      <c r="AV220" s="12" t="s">
        <v>82</v>
      </c>
      <c r="AW220" s="12" t="s">
        <v>36</v>
      </c>
      <c r="AX220" s="12" t="s">
        <v>72</v>
      </c>
      <c r="AY220" s="228" t="s">
        <v>162</v>
      </c>
    </row>
    <row r="221" spans="2:65" s="11" customFormat="1">
      <c r="B221" s="207"/>
      <c r="C221" s="208"/>
      <c r="D221" s="204" t="s">
        <v>173</v>
      </c>
      <c r="E221" s="209" t="s">
        <v>21</v>
      </c>
      <c r="F221" s="210" t="s">
        <v>212</v>
      </c>
      <c r="G221" s="208"/>
      <c r="H221" s="211" t="s">
        <v>21</v>
      </c>
      <c r="I221" s="212"/>
      <c r="J221" s="208"/>
      <c r="K221" s="208"/>
      <c r="L221" s="213"/>
      <c r="M221" s="214"/>
      <c r="N221" s="215"/>
      <c r="O221" s="215"/>
      <c r="P221" s="215"/>
      <c r="Q221" s="215"/>
      <c r="R221" s="215"/>
      <c r="S221" s="215"/>
      <c r="T221" s="216"/>
      <c r="AT221" s="217" t="s">
        <v>173</v>
      </c>
      <c r="AU221" s="217" t="s">
        <v>82</v>
      </c>
      <c r="AV221" s="11" t="s">
        <v>80</v>
      </c>
      <c r="AW221" s="11" t="s">
        <v>36</v>
      </c>
      <c r="AX221" s="11" t="s">
        <v>72</v>
      </c>
      <c r="AY221" s="217" t="s">
        <v>162</v>
      </c>
    </row>
    <row r="222" spans="2:65" s="12" customFormat="1">
      <c r="B222" s="218"/>
      <c r="C222" s="219"/>
      <c r="D222" s="204" t="s">
        <v>173</v>
      </c>
      <c r="E222" s="220" t="s">
        <v>21</v>
      </c>
      <c r="F222" s="221" t="s">
        <v>1155</v>
      </c>
      <c r="G222" s="219"/>
      <c r="H222" s="222">
        <v>72</v>
      </c>
      <c r="I222" s="223"/>
      <c r="J222" s="219"/>
      <c r="K222" s="219"/>
      <c r="L222" s="224"/>
      <c r="M222" s="225"/>
      <c r="N222" s="226"/>
      <c r="O222" s="226"/>
      <c r="P222" s="226"/>
      <c r="Q222" s="226"/>
      <c r="R222" s="226"/>
      <c r="S222" s="226"/>
      <c r="T222" s="227"/>
      <c r="AT222" s="228" t="s">
        <v>173</v>
      </c>
      <c r="AU222" s="228" t="s">
        <v>82</v>
      </c>
      <c r="AV222" s="12" t="s">
        <v>82</v>
      </c>
      <c r="AW222" s="12" t="s">
        <v>36</v>
      </c>
      <c r="AX222" s="12" t="s">
        <v>72</v>
      </c>
      <c r="AY222" s="228" t="s">
        <v>162</v>
      </c>
    </row>
    <row r="223" spans="2:65" s="13" customFormat="1">
      <c r="B223" s="229"/>
      <c r="C223" s="230"/>
      <c r="D223" s="231" t="s">
        <v>173</v>
      </c>
      <c r="E223" s="232" t="s">
        <v>21</v>
      </c>
      <c r="F223" s="233" t="s">
        <v>177</v>
      </c>
      <c r="G223" s="230"/>
      <c r="H223" s="234">
        <v>147</v>
      </c>
      <c r="I223" s="235"/>
      <c r="J223" s="230"/>
      <c r="K223" s="230"/>
      <c r="L223" s="236"/>
      <c r="M223" s="237"/>
      <c r="N223" s="238"/>
      <c r="O223" s="238"/>
      <c r="P223" s="238"/>
      <c r="Q223" s="238"/>
      <c r="R223" s="238"/>
      <c r="S223" s="238"/>
      <c r="T223" s="239"/>
      <c r="AT223" s="240" t="s">
        <v>173</v>
      </c>
      <c r="AU223" s="240" t="s">
        <v>82</v>
      </c>
      <c r="AV223" s="13" t="s">
        <v>169</v>
      </c>
      <c r="AW223" s="13" t="s">
        <v>36</v>
      </c>
      <c r="AX223" s="13" t="s">
        <v>80</v>
      </c>
      <c r="AY223" s="240" t="s">
        <v>162</v>
      </c>
    </row>
    <row r="224" spans="2:65" s="1" customFormat="1" ht="28.9" customHeight="1">
      <c r="B224" s="40"/>
      <c r="C224" s="192" t="s">
        <v>9</v>
      </c>
      <c r="D224" s="192" t="s">
        <v>164</v>
      </c>
      <c r="E224" s="193" t="s">
        <v>331</v>
      </c>
      <c r="F224" s="194" t="s">
        <v>332</v>
      </c>
      <c r="G224" s="195" t="s">
        <v>167</v>
      </c>
      <c r="H224" s="196">
        <v>72</v>
      </c>
      <c r="I224" s="197"/>
      <c r="J224" s="198">
        <f>ROUND(I224*H224,2)</f>
        <v>0</v>
      </c>
      <c r="K224" s="194" t="s">
        <v>168</v>
      </c>
      <c r="L224" s="60"/>
      <c r="M224" s="199" t="s">
        <v>21</v>
      </c>
      <c r="N224" s="200" t="s">
        <v>43</v>
      </c>
      <c r="O224" s="41"/>
      <c r="P224" s="201">
        <f>O224*H224</f>
        <v>0</v>
      </c>
      <c r="Q224" s="201">
        <v>0</v>
      </c>
      <c r="R224" s="201">
        <f>Q224*H224</f>
        <v>0</v>
      </c>
      <c r="S224" s="201">
        <v>0</v>
      </c>
      <c r="T224" s="202">
        <f>S224*H224</f>
        <v>0</v>
      </c>
      <c r="AR224" s="23" t="s">
        <v>169</v>
      </c>
      <c r="AT224" s="23" t="s">
        <v>164</v>
      </c>
      <c r="AU224" s="23" t="s">
        <v>82</v>
      </c>
      <c r="AY224" s="23" t="s">
        <v>162</v>
      </c>
      <c r="BE224" s="203">
        <f>IF(N224="základní",J224,0)</f>
        <v>0</v>
      </c>
      <c r="BF224" s="203">
        <f>IF(N224="snížená",J224,0)</f>
        <v>0</v>
      </c>
      <c r="BG224" s="203">
        <f>IF(N224="zákl. přenesená",J224,0)</f>
        <v>0</v>
      </c>
      <c r="BH224" s="203">
        <f>IF(N224="sníž. přenesená",J224,0)</f>
        <v>0</v>
      </c>
      <c r="BI224" s="203">
        <f>IF(N224="nulová",J224,0)</f>
        <v>0</v>
      </c>
      <c r="BJ224" s="23" t="s">
        <v>80</v>
      </c>
      <c r="BK224" s="203">
        <f>ROUND(I224*H224,2)</f>
        <v>0</v>
      </c>
      <c r="BL224" s="23" t="s">
        <v>169</v>
      </c>
      <c r="BM224" s="23" t="s">
        <v>1156</v>
      </c>
    </row>
    <row r="225" spans="2:65" s="1" customFormat="1" ht="175.5">
      <c r="B225" s="40"/>
      <c r="C225" s="62"/>
      <c r="D225" s="204" t="s">
        <v>171</v>
      </c>
      <c r="E225" s="62"/>
      <c r="F225" s="205" t="s">
        <v>334</v>
      </c>
      <c r="G225" s="62"/>
      <c r="H225" s="62"/>
      <c r="I225" s="162"/>
      <c r="J225" s="62"/>
      <c r="K225" s="62"/>
      <c r="L225" s="60"/>
      <c r="M225" s="206"/>
      <c r="N225" s="41"/>
      <c r="O225" s="41"/>
      <c r="P225" s="41"/>
      <c r="Q225" s="41"/>
      <c r="R225" s="41"/>
      <c r="S225" s="41"/>
      <c r="T225" s="77"/>
      <c r="AT225" s="23" t="s">
        <v>171</v>
      </c>
      <c r="AU225" s="23" t="s">
        <v>82</v>
      </c>
    </row>
    <row r="226" spans="2:65" s="11" customFormat="1">
      <c r="B226" s="207"/>
      <c r="C226" s="208"/>
      <c r="D226" s="204" t="s">
        <v>173</v>
      </c>
      <c r="E226" s="209" t="s">
        <v>21</v>
      </c>
      <c r="F226" s="210" t="s">
        <v>1123</v>
      </c>
      <c r="G226" s="208"/>
      <c r="H226" s="211" t="s">
        <v>21</v>
      </c>
      <c r="I226" s="212"/>
      <c r="J226" s="208"/>
      <c r="K226" s="208"/>
      <c r="L226" s="213"/>
      <c r="M226" s="214"/>
      <c r="N226" s="215"/>
      <c r="O226" s="215"/>
      <c r="P226" s="215"/>
      <c r="Q226" s="215"/>
      <c r="R226" s="215"/>
      <c r="S226" s="215"/>
      <c r="T226" s="216"/>
      <c r="AT226" s="217" t="s">
        <v>173</v>
      </c>
      <c r="AU226" s="217" t="s">
        <v>82</v>
      </c>
      <c r="AV226" s="11" t="s">
        <v>80</v>
      </c>
      <c r="AW226" s="11" t="s">
        <v>36</v>
      </c>
      <c r="AX226" s="11" t="s">
        <v>72</v>
      </c>
      <c r="AY226" s="217" t="s">
        <v>162</v>
      </c>
    </row>
    <row r="227" spans="2:65" s="11" customFormat="1">
      <c r="B227" s="207"/>
      <c r="C227" s="208"/>
      <c r="D227" s="204" t="s">
        <v>173</v>
      </c>
      <c r="E227" s="209" t="s">
        <v>21</v>
      </c>
      <c r="F227" s="210" t="s">
        <v>335</v>
      </c>
      <c r="G227" s="208"/>
      <c r="H227" s="211" t="s">
        <v>21</v>
      </c>
      <c r="I227" s="212"/>
      <c r="J227" s="208"/>
      <c r="K227" s="208"/>
      <c r="L227" s="213"/>
      <c r="M227" s="214"/>
      <c r="N227" s="215"/>
      <c r="O227" s="215"/>
      <c r="P227" s="215"/>
      <c r="Q227" s="215"/>
      <c r="R227" s="215"/>
      <c r="S227" s="215"/>
      <c r="T227" s="216"/>
      <c r="AT227" s="217" t="s">
        <v>173</v>
      </c>
      <c r="AU227" s="217" t="s">
        <v>82</v>
      </c>
      <c r="AV227" s="11" t="s">
        <v>80</v>
      </c>
      <c r="AW227" s="11" t="s">
        <v>36</v>
      </c>
      <c r="AX227" s="11" t="s">
        <v>72</v>
      </c>
      <c r="AY227" s="217" t="s">
        <v>162</v>
      </c>
    </row>
    <row r="228" spans="2:65" s="12" customFormat="1">
      <c r="B228" s="218"/>
      <c r="C228" s="219"/>
      <c r="D228" s="204" t="s">
        <v>173</v>
      </c>
      <c r="E228" s="220" t="s">
        <v>21</v>
      </c>
      <c r="F228" s="221" t="s">
        <v>1155</v>
      </c>
      <c r="G228" s="219"/>
      <c r="H228" s="222">
        <v>72</v>
      </c>
      <c r="I228" s="223"/>
      <c r="J228" s="219"/>
      <c r="K228" s="219"/>
      <c r="L228" s="224"/>
      <c r="M228" s="225"/>
      <c r="N228" s="226"/>
      <c r="O228" s="226"/>
      <c r="P228" s="226"/>
      <c r="Q228" s="226"/>
      <c r="R228" s="226"/>
      <c r="S228" s="226"/>
      <c r="T228" s="227"/>
      <c r="AT228" s="228" t="s">
        <v>173</v>
      </c>
      <c r="AU228" s="228" t="s">
        <v>82</v>
      </c>
      <c r="AV228" s="12" t="s">
        <v>82</v>
      </c>
      <c r="AW228" s="12" t="s">
        <v>36</v>
      </c>
      <c r="AX228" s="12" t="s">
        <v>72</v>
      </c>
      <c r="AY228" s="228" t="s">
        <v>162</v>
      </c>
    </row>
    <row r="229" spans="2:65" s="13" customFormat="1">
      <c r="B229" s="229"/>
      <c r="C229" s="230"/>
      <c r="D229" s="231" t="s">
        <v>173</v>
      </c>
      <c r="E229" s="232" t="s">
        <v>21</v>
      </c>
      <c r="F229" s="233" t="s">
        <v>177</v>
      </c>
      <c r="G229" s="230"/>
      <c r="H229" s="234">
        <v>72</v>
      </c>
      <c r="I229" s="235"/>
      <c r="J229" s="230"/>
      <c r="K229" s="230"/>
      <c r="L229" s="236"/>
      <c r="M229" s="237"/>
      <c r="N229" s="238"/>
      <c r="O229" s="238"/>
      <c r="P229" s="238"/>
      <c r="Q229" s="238"/>
      <c r="R229" s="238"/>
      <c r="S229" s="238"/>
      <c r="T229" s="239"/>
      <c r="AT229" s="240" t="s">
        <v>173</v>
      </c>
      <c r="AU229" s="240" t="s">
        <v>82</v>
      </c>
      <c r="AV229" s="13" t="s">
        <v>169</v>
      </c>
      <c r="AW229" s="13" t="s">
        <v>36</v>
      </c>
      <c r="AX229" s="13" t="s">
        <v>80</v>
      </c>
      <c r="AY229" s="240" t="s">
        <v>162</v>
      </c>
    </row>
    <row r="230" spans="2:65" s="1" customFormat="1" ht="28.9" customHeight="1">
      <c r="B230" s="40"/>
      <c r="C230" s="192" t="s">
        <v>306</v>
      </c>
      <c r="D230" s="192" t="s">
        <v>164</v>
      </c>
      <c r="E230" s="193" t="s">
        <v>337</v>
      </c>
      <c r="F230" s="194" t="s">
        <v>338</v>
      </c>
      <c r="G230" s="195" t="s">
        <v>167</v>
      </c>
      <c r="H230" s="196">
        <v>306</v>
      </c>
      <c r="I230" s="197"/>
      <c r="J230" s="198">
        <f>ROUND(I230*H230,2)</f>
        <v>0</v>
      </c>
      <c r="K230" s="194" t="s">
        <v>168</v>
      </c>
      <c r="L230" s="60"/>
      <c r="M230" s="199" t="s">
        <v>21</v>
      </c>
      <c r="N230" s="200" t="s">
        <v>43</v>
      </c>
      <c r="O230" s="41"/>
      <c r="P230" s="201">
        <f>O230*H230</f>
        <v>0</v>
      </c>
      <c r="Q230" s="201">
        <v>0</v>
      </c>
      <c r="R230" s="201">
        <f>Q230*H230</f>
        <v>0</v>
      </c>
      <c r="S230" s="201">
        <v>0</v>
      </c>
      <c r="T230" s="202">
        <f>S230*H230</f>
        <v>0</v>
      </c>
      <c r="AR230" s="23" t="s">
        <v>169</v>
      </c>
      <c r="AT230" s="23" t="s">
        <v>164</v>
      </c>
      <c r="AU230" s="23" t="s">
        <v>82</v>
      </c>
      <c r="AY230" s="23" t="s">
        <v>162</v>
      </c>
      <c r="BE230" s="203">
        <f>IF(N230="základní",J230,0)</f>
        <v>0</v>
      </c>
      <c r="BF230" s="203">
        <f>IF(N230="snížená",J230,0)</f>
        <v>0</v>
      </c>
      <c r="BG230" s="203">
        <f>IF(N230="zákl. přenesená",J230,0)</f>
        <v>0</v>
      </c>
      <c r="BH230" s="203">
        <f>IF(N230="sníž. přenesená",J230,0)</f>
        <v>0</v>
      </c>
      <c r="BI230" s="203">
        <f>IF(N230="nulová",J230,0)</f>
        <v>0</v>
      </c>
      <c r="BJ230" s="23" t="s">
        <v>80</v>
      </c>
      <c r="BK230" s="203">
        <f>ROUND(I230*H230,2)</f>
        <v>0</v>
      </c>
      <c r="BL230" s="23" t="s">
        <v>169</v>
      </c>
      <c r="BM230" s="23" t="s">
        <v>1157</v>
      </c>
    </row>
    <row r="231" spans="2:65" s="1" customFormat="1" ht="175.5">
      <c r="B231" s="40"/>
      <c r="C231" s="62"/>
      <c r="D231" s="204" t="s">
        <v>171</v>
      </c>
      <c r="E231" s="62"/>
      <c r="F231" s="205" t="s">
        <v>334</v>
      </c>
      <c r="G231" s="62"/>
      <c r="H231" s="62"/>
      <c r="I231" s="162"/>
      <c r="J231" s="62"/>
      <c r="K231" s="62"/>
      <c r="L231" s="60"/>
      <c r="M231" s="206"/>
      <c r="N231" s="41"/>
      <c r="O231" s="41"/>
      <c r="P231" s="41"/>
      <c r="Q231" s="41"/>
      <c r="R231" s="41"/>
      <c r="S231" s="41"/>
      <c r="T231" s="77"/>
      <c r="AT231" s="23" t="s">
        <v>171</v>
      </c>
      <c r="AU231" s="23" t="s">
        <v>82</v>
      </c>
    </row>
    <row r="232" spans="2:65" s="11" customFormat="1">
      <c r="B232" s="207"/>
      <c r="C232" s="208"/>
      <c r="D232" s="204" t="s">
        <v>173</v>
      </c>
      <c r="E232" s="209" t="s">
        <v>21</v>
      </c>
      <c r="F232" s="210" t="s">
        <v>1123</v>
      </c>
      <c r="G232" s="208"/>
      <c r="H232" s="211" t="s">
        <v>21</v>
      </c>
      <c r="I232" s="212"/>
      <c r="J232" s="208"/>
      <c r="K232" s="208"/>
      <c r="L232" s="213"/>
      <c r="M232" s="214"/>
      <c r="N232" s="215"/>
      <c r="O232" s="215"/>
      <c r="P232" s="215"/>
      <c r="Q232" s="215"/>
      <c r="R232" s="215"/>
      <c r="S232" s="215"/>
      <c r="T232" s="216"/>
      <c r="AT232" s="217" t="s">
        <v>173</v>
      </c>
      <c r="AU232" s="217" t="s">
        <v>82</v>
      </c>
      <c r="AV232" s="11" t="s">
        <v>80</v>
      </c>
      <c r="AW232" s="11" t="s">
        <v>36</v>
      </c>
      <c r="AX232" s="11" t="s">
        <v>72</v>
      </c>
      <c r="AY232" s="217" t="s">
        <v>162</v>
      </c>
    </row>
    <row r="233" spans="2:65" s="11" customFormat="1">
      <c r="B233" s="207"/>
      <c r="C233" s="208"/>
      <c r="D233" s="204" t="s">
        <v>173</v>
      </c>
      <c r="E233" s="209" t="s">
        <v>21</v>
      </c>
      <c r="F233" s="210" t="s">
        <v>340</v>
      </c>
      <c r="G233" s="208"/>
      <c r="H233" s="211" t="s">
        <v>21</v>
      </c>
      <c r="I233" s="212"/>
      <c r="J233" s="208"/>
      <c r="K233" s="208"/>
      <c r="L233" s="213"/>
      <c r="M233" s="214"/>
      <c r="N233" s="215"/>
      <c r="O233" s="215"/>
      <c r="P233" s="215"/>
      <c r="Q233" s="215"/>
      <c r="R233" s="215"/>
      <c r="S233" s="215"/>
      <c r="T233" s="216"/>
      <c r="AT233" s="217" t="s">
        <v>173</v>
      </c>
      <c r="AU233" s="217" t="s">
        <v>82</v>
      </c>
      <c r="AV233" s="11" t="s">
        <v>80</v>
      </c>
      <c r="AW233" s="11" t="s">
        <v>36</v>
      </c>
      <c r="AX233" s="11" t="s">
        <v>72</v>
      </c>
      <c r="AY233" s="217" t="s">
        <v>162</v>
      </c>
    </row>
    <row r="234" spans="2:65" s="12" customFormat="1">
      <c r="B234" s="218"/>
      <c r="C234" s="219"/>
      <c r="D234" s="204" t="s">
        <v>173</v>
      </c>
      <c r="E234" s="220" t="s">
        <v>21</v>
      </c>
      <c r="F234" s="221" t="s">
        <v>330</v>
      </c>
      <c r="G234" s="219"/>
      <c r="H234" s="222">
        <v>25</v>
      </c>
      <c r="I234" s="223"/>
      <c r="J234" s="219"/>
      <c r="K234" s="219"/>
      <c r="L234" s="224"/>
      <c r="M234" s="225"/>
      <c r="N234" s="226"/>
      <c r="O234" s="226"/>
      <c r="P234" s="226"/>
      <c r="Q234" s="226"/>
      <c r="R234" s="226"/>
      <c r="S234" s="226"/>
      <c r="T234" s="227"/>
      <c r="AT234" s="228" t="s">
        <v>173</v>
      </c>
      <c r="AU234" s="228" t="s">
        <v>82</v>
      </c>
      <c r="AV234" s="12" t="s">
        <v>82</v>
      </c>
      <c r="AW234" s="12" t="s">
        <v>36</v>
      </c>
      <c r="AX234" s="12" t="s">
        <v>72</v>
      </c>
      <c r="AY234" s="228" t="s">
        <v>162</v>
      </c>
    </row>
    <row r="235" spans="2:65" s="11" customFormat="1">
      <c r="B235" s="207"/>
      <c r="C235" s="208"/>
      <c r="D235" s="204" t="s">
        <v>173</v>
      </c>
      <c r="E235" s="209" t="s">
        <v>21</v>
      </c>
      <c r="F235" s="210" t="s">
        <v>341</v>
      </c>
      <c r="G235" s="208"/>
      <c r="H235" s="211" t="s">
        <v>21</v>
      </c>
      <c r="I235" s="212"/>
      <c r="J235" s="208"/>
      <c r="K235" s="208"/>
      <c r="L235" s="213"/>
      <c r="M235" s="214"/>
      <c r="N235" s="215"/>
      <c r="O235" s="215"/>
      <c r="P235" s="215"/>
      <c r="Q235" s="215"/>
      <c r="R235" s="215"/>
      <c r="S235" s="215"/>
      <c r="T235" s="216"/>
      <c r="AT235" s="217" t="s">
        <v>173</v>
      </c>
      <c r="AU235" s="217" t="s">
        <v>82</v>
      </c>
      <c r="AV235" s="11" t="s">
        <v>80</v>
      </c>
      <c r="AW235" s="11" t="s">
        <v>36</v>
      </c>
      <c r="AX235" s="11" t="s">
        <v>72</v>
      </c>
      <c r="AY235" s="217" t="s">
        <v>162</v>
      </c>
    </row>
    <row r="236" spans="2:65" s="12" customFormat="1">
      <c r="B236" s="218"/>
      <c r="C236" s="219"/>
      <c r="D236" s="204" t="s">
        <v>173</v>
      </c>
      <c r="E236" s="220" t="s">
        <v>21</v>
      </c>
      <c r="F236" s="221" t="s">
        <v>1158</v>
      </c>
      <c r="G236" s="219"/>
      <c r="H236" s="222">
        <v>281</v>
      </c>
      <c r="I236" s="223"/>
      <c r="J236" s="219"/>
      <c r="K236" s="219"/>
      <c r="L236" s="224"/>
      <c r="M236" s="225"/>
      <c r="N236" s="226"/>
      <c r="O236" s="226"/>
      <c r="P236" s="226"/>
      <c r="Q236" s="226"/>
      <c r="R236" s="226"/>
      <c r="S236" s="226"/>
      <c r="T236" s="227"/>
      <c r="AT236" s="228" t="s">
        <v>173</v>
      </c>
      <c r="AU236" s="228" t="s">
        <v>82</v>
      </c>
      <c r="AV236" s="12" t="s">
        <v>82</v>
      </c>
      <c r="AW236" s="12" t="s">
        <v>36</v>
      </c>
      <c r="AX236" s="12" t="s">
        <v>72</v>
      </c>
      <c r="AY236" s="228" t="s">
        <v>162</v>
      </c>
    </row>
    <row r="237" spans="2:65" s="13" customFormat="1">
      <c r="B237" s="229"/>
      <c r="C237" s="230"/>
      <c r="D237" s="231" t="s">
        <v>173</v>
      </c>
      <c r="E237" s="232" t="s">
        <v>21</v>
      </c>
      <c r="F237" s="233" t="s">
        <v>177</v>
      </c>
      <c r="G237" s="230"/>
      <c r="H237" s="234">
        <v>306</v>
      </c>
      <c r="I237" s="235"/>
      <c r="J237" s="230"/>
      <c r="K237" s="230"/>
      <c r="L237" s="236"/>
      <c r="M237" s="237"/>
      <c r="N237" s="238"/>
      <c r="O237" s="238"/>
      <c r="P237" s="238"/>
      <c r="Q237" s="238"/>
      <c r="R237" s="238"/>
      <c r="S237" s="238"/>
      <c r="T237" s="239"/>
      <c r="AT237" s="240" t="s">
        <v>173</v>
      </c>
      <c r="AU237" s="240" t="s">
        <v>82</v>
      </c>
      <c r="AV237" s="13" t="s">
        <v>169</v>
      </c>
      <c r="AW237" s="13" t="s">
        <v>36</v>
      </c>
      <c r="AX237" s="13" t="s">
        <v>80</v>
      </c>
      <c r="AY237" s="240" t="s">
        <v>162</v>
      </c>
    </row>
    <row r="238" spans="2:65" s="1" customFormat="1" ht="28.9" customHeight="1">
      <c r="B238" s="40"/>
      <c r="C238" s="192" t="s">
        <v>316</v>
      </c>
      <c r="D238" s="192" t="s">
        <v>164</v>
      </c>
      <c r="E238" s="193" t="s">
        <v>344</v>
      </c>
      <c r="F238" s="194" t="s">
        <v>345</v>
      </c>
      <c r="G238" s="195" t="s">
        <v>167</v>
      </c>
      <c r="H238" s="196">
        <v>40</v>
      </c>
      <c r="I238" s="197"/>
      <c r="J238" s="198">
        <f>ROUND(I238*H238,2)</f>
        <v>0</v>
      </c>
      <c r="K238" s="194" t="s">
        <v>168</v>
      </c>
      <c r="L238" s="60"/>
      <c r="M238" s="199" t="s">
        <v>21</v>
      </c>
      <c r="N238" s="200" t="s">
        <v>43</v>
      </c>
      <c r="O238" s="41"/>
      <c r="P238" s="201">
        <f>O238*H238</f>
        <v>0</v>
      </c>
      <c r="Q238" s="201">
        <v>0</v>
      </c>
      <c r="R238" s="201">
        <f>Q238*H238</f>
        <v>0</v>
      </c>
      <c r="S238" s="201">
        <v>0</v>
      </c>
      <c r="T238" s="202">
        <f>S238*H238</f>
        <v>0</v>
      </c>
      <c r="AR238" s="23" t="s">
        <v>169</v>
      </c>
      <c r="AT238" s="23" t="s">
        <v>164</v>
      </c>
      <c r="AU238" s="23" t="s">
        <v>82</v>
      </c>
      <c r="AY238" s="23" t="s">
        <v>162</v>
      </c>
      <c r="BE238" s="203">
        <f>IF(N238="základní",J238,0)</f>
        <v>0</v>
      </c>
      <c r="BF238" s="203">
        <f>IF(N238="snížená",J238,0)</f>
        <v>0</v>
      </c>
      <c r="BG238" s="203">
        <f>IF(N238="zákl. přenesená",J238,0)</f>
        <v>0</v>
      </c>
      <c r="BH238" s="203">
        <f>IF(N238="sníž. přenesená",J238,0)</f>
        <v>0</v>
      </c>
      <c r="BI238" s="203">
        <f>IF(N238="nulová",J238,0)</f>
        <v>0</v>
      </c>
      <c r="BJ238" s="23" t="s">
        <v>80</v>
      </c>
      <c r="BK238" s="203">
        <f>ROUND(I238*H238,2)</f>
        <v>0</v>
      </c>
      <c r="BL238" s="23" t="s">
        <v>169</v>
      </c>
      <c r="BM238" s="23" t="s">
        <v>1159</v>
      </c>
    </row>
    <row r="239" spans="2:65" s="1" customFormat="1" ht="175.5">
      <c r="B239" s="40"/>
      <c r="C239" s="62"/>
      <c r="D239" s="204" t="s">
        <v>171</v>
      </c>
      <c r="E239" s="62"/>
      <c r="F239" s="205" t="s">
        <v>334</v>
      </c>
      <c r="G239" s="62"/>
      <c r="H239" s="62"/>
      <c r="I239" s="162"/>
      <c r="J239" s="62"/>
      <c r="K239" s="62"/>
      <c r="L239" s="60"/>
      <c r="M239" s="206"/>
      <c r="N239" s="41"/>
      <c r="O239" s="41"/>
      <c r="P239" s="41"/>
      <c r="Q239" s="41"/>
      <c r="R239" s="41"/>
      <c r="S239" s="41"/>
      <c r="T239" s="77"/>
      <c r="AT239" s="23" t="s">
        <v>171</v>
      </c>
      <c r="AU239" s="23" t="s">
        <v>82</v>
      </c>
    </row>
    <row r="240" spans="2:65" s="11" customFormat="1">
      <c r="B240" s="207"/>
      <c r="C240" s="208"/>
      <c r="D240" s="204" t="s">
        <v>173</v>
      </c>
      <c r="E240" s="209" t="s">
        <v>21</v>
      </c>
      <c r="F240" s="210" t="s">
        <v>1123</v>
      </c>
      <c r="G240" s="208"/>
      <c r="H240" s="211" t="s">
        <v>21</v>
      </c>
      <c r="I240" s="212"/>
      <c r="J240" s="208"/>
      <c r="K240" s="208"/>
      <c r="L240" s="213"/>
      <c r="M240" s="214"/>
      <c r="N240" s="215"/>
      <c r="O240" s="215"/>
      <c r="P240" s="215"/>
      <c r="Q240" s="215"/>
      <c r="R240" s="215"/>
      <c r="S240" s="215"/>
      <c r="T240" s="216"/>
      <c r="AT240" s="217" t="s">
        <v>173</v>
      </c>
      <c r="AU240" s="217" t="s">
        <v>82</v>
      </c>
      <c r="AV240" s="11" t="s">
        <v>80</v>
      </c>
      <c r="AW240" s="11" t="s">
        <v>36</v>
      </c>
      <c r="AX240" s="11" t="s">
        <v>72</v>
      </c>
      <c r="AY240" s="217" t="s">
        <v>162</v>
      </c>
    </row>
    <row r="241" spans="2:65" s="11" customFormat="1">
      <c r="B241" s="207"/>
      <c r="C241" s="208"/>
      <c r="D241" s="204" t="s">
        <v>173</v>
      </c>
      <c r="E241" s="209" t="s">
        <v>21</v>
      </c>
      <c r="F241" s="210" t="s">
        <v>347</v>
      </c>
      <c r="G241" s="208"/>
      <c r="H241" s="211" t="s">
        <v>21</v>
      </c>
      <c r="I241" s="212"/>
      <c r="J241" s="208"/>
      <c r="K241" s="208"/>
      <c r="L241" s="213"/>
      <c r="M241" s="214"/>
      <c r="N241" s="215"/>
      <c r="O241" s="215"/>
      <c r="P241" s="215"/>
      <c r="Q241" s="215"/>
      <c r="R241" s="215"/>
      <c r="S241" s="215"/>
      <c r="T241" s="216"/>
      <c r="AT241" s="217" t="s">
        <v>173</v>
      </c>
      <c r="AU241" s="217" t="s">
        <v>82</v>
      </c>
      <c r="AV241" s="11" t="s">
        <v>80</v>
      </c>
      <c r="AW241" s="11" t="s">
        <v>36</v>
      </c>
      <c r="AX241" s="11" t="s">
        <v>72</v>
      </c>
      <c r="AY241" s="217" t="s">
        <v>162</v>
      </c>
    </row>
    <row r="242" spans="2:65" s="12" customFormat="1">
      <c r="B242" s="218"/>
      <c r="C242" s="219"/>
      <c r="D242" s="204" t="s">
        <v>173</v>
      </c>
      <c r="E242" s="220" t="s">
        <v>21</v>
      </c>
      <c r="F242" s="221" t="s">
        <v>432</v>
      </c>
      <c r="G242" s="219"/>
      <c r="H242" s="222">
        <v>40</v>
      </c>
      <c r="I242" s="223"/>
      <c r="J242" s="219"/>
      <c r="K242" s="219"/>
      <c r="L242" s="224"/>
      <c r="M242" s="225"/>
      <c r="N242" s="226"/>
      <c r="O242" s="226"/>
      <c r="P242" s="226"/>
      <c r="Q242" s="226"/>
      <c r="R242" s="226"/>
      <c r="S242" s="226"/>
      <c r="T242" s="227"/>
      <c r="AT242" s="228" t="s">
        <v>173</v>
      </c>
      <c r="AU242" s="228" t="s">
        <v>82</v>
      </c>
      <c r="AV242" s="12" t="s">
        <v>82</v>
      </c>
      <c r="AW242" s="12" t="s">
        <v>36</v>
      </c>
      <c r="AX242" s="12" t="s">
        <v>72</v>
      </c>
      <c r="AY242" s="228" t="s">
        <v>162</v>
      </c>
    </row>
    <row r="243" spans="2:65" s="13" customFormat="1">
      <c r="B243" s="229"/>
      <c r="C243" s="230"/>
      <c r="D243" s="231" t="s">
        <v>173</v>
      </c>
      <c r="E243" s="232" t="s">
        <v>21</v>
      </c>
      <c r="F243" s="233" t="s">
        <v>177</v>
      </c>
      <c r="G243" s="230"/>
      <c r="H243" s="234">
        <v>40</v>
      </c>
      <c r="I243" s="235"/>
      <c r="J243" s="230"/>
      <c r="K243" s="230"/>
      <c r="L243" s="236"/>
      <c r="M243" s="237"/>
      <c r="N243" s="238"/>
      <c r="O243" s="238"/>
      <c r="P243" s="238"/>
      <c r="Q243" s="238"/>
      <c r="R243" s="238"/>
      <c r="S243" s="238"/>
      <c r="T243" s="239"/>
      <c r="AT243" s="240" t="s">
        <v>173</v>
      </c>
      <c r="AU243" s="240" t="s">
        <v>82</v>
      </c>
      <c r="AV243" s="13" t="s">
        <v>169</v>
      </c>
      <c r="AW243" s="13" t="s">
        <v>36</v>
      </c>
      <c r="AX243" s="13" t="s">
        <v>80</v>
      </c>
      <c r="AY243" s="240" t="s">
        <v>162</v>
      </c>
    </row>
    <row r="244" spans="2:65" s="1" customFormat="1" ht="51.6" customHeight="1">
      <c r="B244" s="40"/>
      <c r="C244" s="192" t="s">
        <v>323</v>
      </c>
      <c r="D244" s="192" t="s">
        <v>164</v>
      </c>
      <c r="E244" s="193" t="s">
        <v>349</v>
      </c>
      <c r="F244" s="194" t="s">
        <v>350</v>
      </c>
      <c r="G244" s="195" t="s">
        <v>167</v>
      </c>
      <c r="H244" s="196">
        <v>147</v>
      </c>
      <c r="I244" s="197"/>
      <c r="J244" s="198">
        <f>ROUND(I244*H244,2)</f>
        <v>0</v>
      </c>
      <c r="K244" s="194" t="s">
        <v>168</v>
      </c>
      <c r="L244" s="60"/>
      <c r="M244" s="199" t="s">
        <v>21</v>
      </c>
      <c r="N244" s="200" t="s">
        <v>43</v>
      </c>
      <c r="O244" s="41"/>
      <c r="P244" s="201">
        <f>O244*H244</f>
        <v>0</v>
      </c>
      <c r="Q244" s="201">
        <v>0</v>
      </c>
      <c r="R244" s="201">
        <f>Q244*H244</f>
        <v>0</v>
      </c>
      <c r="S244" s="201">
        <v>0</v>
      </c>
      <c r="T244" s="202">
        <f>S244*H244</f>
        <v>0</v>
      </c>
      <c r="AR244" s="23" t="s">
        <v>169</v>
      </c>
      <c r="AT244" s="23" t="s">
        <v>164</v>
      </c>
      <c r="AU244" s="23" t="s">
        <v>82</v>
      </c>
      <c r="AY244" s="23" t="s">
        <v>162</v>
      </c>
      <c r="BE244" s="203">
        <f>IF(N244="základní",J244,0)</f>
        <v>0</v>
      </c>
      <c r="BF244" s="203">
        <f>IF(N244="snížená",J244,0)</f>
        <v>0</v>
      </c>
      <c r="BG244" s="203">
        <f>IF(N244="zákl. přenesená",J244,0)</f>
        <v>0</v>
      </c>
      <c r="BH244" s="203">
        <f>IF(N244="sníž. přenesená",J244,0)</f>
        <v>0</v>
      </c>
      <c r="BI244" s="203">
        <f>IF(N244="nulová",J244,0)</f>
        <v>0</v>
      </c>
      <c r="BJ244" s="23" t="s">
        <v>80</v>
      </c>
      <c r="BK244" s="203">
        <f>ROUND(I244*H244,2)</f>
        <v>0</v>
      </c>
      <c r="BL244" s="23" t="s">
        <v>169</v>
      </c>
      <c r="BM244" s="23" t="s">
        <v>1160</v>
      </c>
    </row>
    <row r="245" spans="2:65" s="1" customFormat="1" ht="409.5">
      <c r="B245" s="40"/>
      <c r="C245" s="62"/>
      <c r="D245" s="204" t="s">
        <v>171</v>
      </c>
      <c r="E245" s="62"/>
      <c r="F245" s="241" t="s">
        <v>352</v>
      </c>
      <c r="G245" s="62"/>
      <c r="H245" s="62"/>
      <c r="I245" s="162"/>
      <c r="J245" s="62"/>
      <c r="K245" s="62"/>
      <c r="L245" s="60"/>
      <c r="M245" s="206"/>
      <c r="N245" s="41"/>
      <c r="O245" s="41"/>
      <c r="P245" s="41"/>
      <c r="Q245" s="41"/>
      <c r="R245" s="41"/>
      <c r="S245" s="41"/>
      <c r="T245" s="77"/>
      <c r="AT245" s="23" t="s">
        <v>171</v>
      </c>
      <c r="AU245" s="23" t="s">
        <v>82</v>
      </c>
    </row>
    <row r="246" spans="2:65" s="11" customFormat="1">
      <c r="B246" s="207"/>
      <c r="C246" s="208"/>
      <c r="D246" s="204" t="s">
        <v>173</v>
      </c>
      <c r="E246" s="209" t="s">
        <v>21</v>
      </c>
      <c r="F246" s="210" t="s">
        <v>1123</v>
      </c>
      <c r="G246" s="208"/>
      <c r="H246" s="211" t="s">
        <v>21</v>
      </c>
      <c r="I246" s="212"/>
      <c r="J246" s="208"/>
      <c r="K246" s="208"/>
      <c r="L246" s="213"/>
      <c r="M246" s="214"/>
      <c r="N246" s="215"/>
      <c r="O246" s="215"/>
      <c r="P246" s="215"/>
      <c r="Q246" s="215"/>
      <c r="R246" s="215"/>
      <c r="S246" s="215"/>
      <c r="T246" s="216"/>
      <c r="AT246" s="217" t="s">
        <v>173</v>
      </c>
      <c r="AU246" s="217" t="s">
        <v>82</v>
      </c>
      <c r="AV246" s="11" t="s">
        <v>80</v>
      </c>
      <c r="AW246" s="11" t="s">
        <v>36</v>
      </c>
      <c r="AX246" s="11" t="s">
        <v>72</v>
      </c>
      <c r="AY246" s="217" t="s">
        <v>162</v>
      </c>
    </row>
    <row r="247" spans="2:65" s="11" customFormat="1">
      <c r="B247" s="207"/>
      <c r="C247" s="208"/>
      <c r="D247" s="204" t="s">
        <v>173</v>
      </c>
      <c r="E247" s="209" t="s">
        <v>21</v>
      </c>
      <c r="F247" s="210" t="s">
        <v>353</v>
      </c>
      <c r="G247" s="208"/>
      <c r="H247" s="211" t="s">
        <v>21</v>
      </c>
      <c r="I247" s="212"/>
      <c r="J247" s="208"/>
      <c r="K247" s="208"/>
      <c r="L247" s="213"/>
      <c r="M247" s="214"/>
      <c r="N247" s="215"/>
      <c r="O247" s="215"/>
      <c r="P247" s="215"/>
      <c r="Q247" s="215"/>
      <c r="R247" s="215"/>
      <c r="S247" s="215"/>
      <c r="T247" s="216"/>
      <c r="AT247" s="217" t="s">
        <v>173</v>
      </c>
      <c r="AU247" s="217" t="s">
        <v>82</v>
      </c>
      <c r="AV247" s="11" t="s">
        <v>80</v>
      </c>
      <c r="AW247" s="11" t="s">
        <v>36</v>
      </c>
      <c r="AX247" s="11" t="s">
        <v>72</v>
      </c>
      <c r="AY247" s="217" t="s">
        <v>162</v>
      </c>
    </row>
    <row r="248" spans="2:65" s="11" customFormat="1">
      <c r="B248" s="207"/>
      <c r="C248" s="208"/>
      <c r="D248" s="204" t="s">
        <v>173</v>
      </c>
      <c r="E248" s="209" t="s">
        <v>21</v>
      </c>
      <c r="F248" s="210" t="s">
        <v>210</v>
      </c>
      <c r="G248" s="208"/>
      <c r="H248" s="211" t="s">
        <v>21</v>
      </c>
      <c r="I248" s="212"/>
      <c r="J248" s="208"/>
      <c r="K248" s="208"/>
      <c r="L248" s="213"/>
      <c r="M248" s="214"/>
      <c r="N248" s="215"/>
      <c r="O248" s="215"/>
      <c r="P248" s="215"/>
      <c r="Q248" s="215"/>
      <c r="R248" s="215"/>
      <c r="S248" s="215"/>
      <c r="T248" s="216"/>
      <c r="AT248" s="217" t="s">
        <v>173</v>
      </c>
      <c r="AU248" s="217" t="s">
        <v>82</v>
      </c>
      <c r="AV248" s="11" t="s">
        <v>80</v>
      </c>
      <c r="AW248" s="11" t="s">
        <v>36</v>
      </c>
      <c r="AX248" s="11" t="s">
        <v>72</v>
      </c>
      <c r="AY248" s="217" t="s">
        <v>162</v>
      </c>
    </row>
    <row r="249" spans="2:65" s="12" customFormat="1">
      <c r="B249" s="218"/>
      <c r="C249" s="219"/>
      <c r="D249" s="204" t="s">
        <v>173</v>
      </c>
      <c r="E249" s="220" t="s">
        <v>21</v>
      </c>
      <c r="F249" s="221" t="s">
        <v>1129</v>
      </c>
      <c r="G249" s="219"/>
      <c r="H249" s="222">
        <v>75</v>
      </c>
      <c r="I249" s="223"/>
      <c r="J249" s="219"/>
      <c r="K249" s="219"/>
      <c r="L249" s="224"/>
      <c r="M249" s="225"/>
      <c r="N249" s="226"/>
      <c r="O249" s="226"/>
      <c r="P249" s="226"/>
      <c r="Q249" s="226"/>
      <c r="R249" s="226"/>
      <c r="S249" s="226"/>
      <c r="T249" s="227"/>
      <c r="AT249" s="228" t="s">
        <v>173</v>
      </c>
      <c r="AU249" s="228" t="s">
        <v>82</v>
      </c>
      <c r="AV249" s="12" t="s">
        <v>82</v>
      </c>
      <c r="AW249" s="12" t="s">
        <v>36</v>
      </c>
      <c r="AX249" s="12" t="s">
        <v>72</v>
      </c>
      <c r="AY249" s="228" t="s">
        <v>162</v>
      </c>
    </row>
    <row r="250" spans="2:65" s="11" customFormat="1">
      <c r="B250" s="207"/>
      <c r="C250" s="208"/>
      <c r="D250" s="204" t="s">
        <v>173</v>
      </c>
      <c r="E250" s="209" t="s">
        <v>21</v>
      </c>
      <c r="F250" s="210" t="s">
        <v>212</v>
      </c>
      <c r="G250" s="208"/>
      <c r="H250" s="211" t="s">
        <v>21</v>
      </c>
      <c r="I250" s="212"/>
      <c r="J250" s="208"/>
      <c r="K250" s="208"/>
      <c r="L250" s="213"/>
      <c r="M250" s="214"/>
      <c r="N250" s="215"/>
      <c r="O250" s="215"/>
      <c r="P250" s="215"/>
      <c r="Q250" s="215"/>
      <c r="R250" s="215"/>
      <c r="S250" s="215"/>
      <c r="T250" s="216"/>
      <c r="AT250" s="217" t="s">
        <v>173</v>
      </c>
      <c r="AU250" s="217" t="s">
        <v>82</v>
      </c>
      <c r="AV250" s="11" t="s">
        <v>80</v>
      </c>
      <c r="AW250" s="11" t="s">
        <v>36</v>
      </c>
      <c r="AX250" s="11" t="s">
        <v>72</v>
      </c>
      <c r="AY250" s="217" t="s">
        <v>162</v>
      </c>
    </row>
    <row r="251" spans="2:65" s="12" customFormat="1">
      <c r="B251" s="218"/>
      <c r="C251" s="219"/>
      <c r="D251" s="204" t="s">
        <v>173</v>
      </c>
      <c r="E251" s="220" t="s">
        <v>21</v>
      </c>
      <c r="F251" s="221" t="s">
        <v>1130</v>
      </c>
      <c r="G251" s="219"/>
      <c r="H251" s="222">
        <v>72</v>
      </c>
      <c r="I251" s="223"/>
      <c r="J251" s="219"/>
      <c r="K251" s="219"/>
      <c r="L251" s="224"/>
      <c r="M251" s="225"/>
      <c r="N251" s="226"/>
      <c r="O251" s="226"/>
      <c r="P251" s="226"/>
      <c r="Q251" s="226"/>
      <c r="R251" s="226"/>
      <c r="S251" s="226"/>
      <c r="T251" s="227"/>
      <c r="AT251" s="228" t="s">
        <v>173</v>
      </c>
      <c r="AU251" s="228" t="s">
        <v>82</v>
      </c>
      <c r="AV251" s="12" t="s">
        <v>82</v>
      </c>
      <c r="AW251" s="12" t="s">
        <v>36</v>
      </c>
      <c r="AX251" s="12" t="s">
        <v>72</v>
      </c>
      <c r="AY251" s="228" t="s">
        <v>162</v>
      </c>
    </row>
    <row r="252" spans="2:65" s="13" customFormat="1">
      <c r="B252" s="229"/>
      <c r="C252" s="230"/>
      <c r="D252" s="231" t="s">
        <v>173</v>
      </c>
      <c r="E252" s="232" t="s">
        <v>21</v>
      </c>
      <c r="F252" s="233" t="s">
        <v>177</v>
      </c>
      <c r="G252" s="230"/>
      <c r="H252" s="234">
        <v>147</v>
      </c>
      <c r="I252" s="235"/>
      <c r="J252" s="230"/>
      <c r="K252" s="230"/>
      <c r="L252" s="236"/>
      <c r="M252" s="237"/>
      <c r="N252" s="238"/>
      <c r="O252" s="238"/>
      <c r="P252" s="238"/>
      <c r="Q252" s="238"/>
      <c r="R252" s="238"/>
      <c r="S252" s="238"/>
      <c r="T252" s="239"/>
      <c r="AT252" s="240" t="s">
        <v>173</v>
      </c>
      <c r="AU252" s="240" t="s">
        <v>82</v>
      </c>
      <c r="AV252" s="13" t="s">
        <v>169</v>
      </c>
      <c r="AW252" s="13" t="s">
        <v>36</v>
      </c>
      <c r="AX252" s="13" t="s">
        <v>80</v>
      </c>
      <c r="AY252" s="240" t="s">
        <v>162</v>
      </c>
    </row>
    <row r="253" spans="2:65" s="1" customFormat="1" ht="28.9" customHeight="1">
      <c r="B253" s="40"/>
      <c r="C253" s="192" t="s">
        <v>330</v>
      </c>
      <c r="D253" s="192" t="s">
        <v>164</v>
      </c>
      <c r="E253" s="193" t="s">
        <v>355</v>
      </c>
      <c r="F253" s="194" t="s">
        <v>356</v>
      </c>
      <c r="G253" s="195" t="s">
        <v>357</v>
      </c>
      <c r="H253" s="196">
        <v>23.52</v>
      </c>
      <c r="I253" s="197"/>
      <c r="J253" s="198">
        <f>ROUND(I253*H253,2)</f>
        <v>0</v>
      </c>
      <c r="K253" s="194" t="s">
        <v>21</v>
      </c>
      <c r="L253" s="60"/>
      <c r="M253" s="199" t="s">
        <v>21</v>
      </c>
      <c r="N253" s="200" t="s">
        <v>43</v>
      </c>
      <c r="O253" s="41"/>
      <c r="P253" s="201">
        <f>O253*H253</f>
        <v>0</v>
      </c>
      <c r="Q253" s="201">
        <v>0</v>
      </c>
      <c r="R253" s="201">
        <f>Q253*H253</f>
        <v>0</v>
      </c>
      <c r="S253" s="201">
        <v>0</v>
      </c>
      <c r="T253" s="202">
        <f>S253*H253</f>
        <v>0</v>
      </c>
      <c r="AR253" s="23" t="s">
        <v>169</v>
      </c>
      <c r="AT253" s="23" t="s">
        <v>164</v>
      </c>
      <c r="AU253" s="23" t="s">
        <v>82</v>
      </c>
      <c r="AY253" s="23" t="s">
        <v>162</v>
      </c>
      <c r="BE253" s="203">
        <f>IF(N253="základní",J253,0)</f>
        <v>0</v>
      </c>
      <c r="BF253" s="203">
        <f>IF(N253="snížená",J253,0)</f>
        <v>0</v>
      </c>
      <c r="BG253" s="203">
        <f>IF(N253="zákl. přenesená",J253,0)</f>
        <v>0</v>
      </c>
      <c r="BH253" s="203">
        <f>IF(N253="sníž. přenesená",J253,0)</f>
        <v>0</v>
      </c>
      <c r="BI253" s="203">
        <f>IF(N253="nulová",J253,0)</f>
        <v>0</v>
      </c>
      <c r="BJ253" s="23" t="s">
        <v>80</v>
      </c>
      <c r="BK253" s="203">
        <f>ROUND(I253*H253,2)</f>
        <v>0</v>
      </c>
      <c r="BL253" s="23" t="s">
        <v>169</v>
      </c>
      <c r="BM253" s="23" t="s">
        <v>1161</v>
      </c>
    </row>
    <row r="254" spans="2:65" s="11" customFormat="1">
      <c r="B254" s="207"/>
      <c r="C254" s="208"/>
      <c r="D254" s="204" t="s">
        <v>173</v>
      </c>
      <c r="E254" s="209" t="s">
        <v>21</v>
      </c>
      <c r="F254" s="210" t="s">
        <v>1123</v>
      </c>
      <c r="G254" s="208"/>
      <c r="H254" s="211" t="s">
        <v>21</v>
      </c>
      <c r="I254" s="212"/>
      <c r="J254" s="208"/>
      <c r="K254" s="208"/>
      <c r="L254" s="213"/>
      <c r="M254" s="214"/>
      <c r="N254" s="215"/>
      <c r="O254" s="215"/>
      <c r="P254" s="215"/>
      <c r="Q254" s="215"/>
      <c r="R254" s="215"/>
      <c r="S254" s="215"/>
      <c r="T254" s="216"/>
      <c r="AT254" s="217" t="s">
        <v>173</v>
      </c>
      <c r="AU254" s="217" t="s">
        <v>82</v>
      </c>
      <c r="AV254" s="11" t="s">
        <v>80</v>
      </c>
      <c r="AW254" s="11" t="s">
        <v>36</v>
      </c>
      <c r="AX254" s="11" t="s">
        <v>72</v>
      </c>
      <c r="AY254" s="217" t="s">
        <v>162</v>
      </c>
    </row>
    <row r="255" spans="2:65" s="12" customFormat="1">
      <c r="B255" s="218"/>
      <c r="C255" s="219"/>
      <c r="D255" s="204" t="s">
        <v>173</v>
      </c>
      <c r="E255" s="220" t="s">
        <v>21</v>
      </c>
      <c r="F255" s="221" t="s">
        <v>359</v>
      </c>
      <c r="G255" s="219"/>
      <c r="H255" s="222">
        <v>23.52</v>
      </c>
      <c r="I255" s="223"/>
      <c r="J255" s="219"/>
      <c r="K255" s="219"/>
      <c r="L255" s="224"/>
      <c r="M255" s="225"/>
      <c r="N255" s="226"/>
      <c r="O255" s="226"/>
      <c r="P255" s="226"/>
      <c r="Q255" s="226"/>
      <c r="R255" s="226"/>
      <c r="S255" s="226"/>
      <c r="T255" s="227"/>
      <c r="AT255" s="228" t="s">
        <v>173</v>
      </c>
      <c r="AU255" s="228" t="s">
        <v>82</v>
      </c>
      <c r="AV255" s="12" t="s">
        <v>82</v>
      </c>
      <c r="AW255" s="12" t="s">
        <v>36</v>
      </c>
      <c r="AX255" s="12" t="s">
        <v>72</v>
      </c>
      <c r="AY255" s="228" t="s">
        <v>162</v>
      </c>
    </row>
    <row r="256" spans="2:65" s="13" customFormat="1">
      <c r="B256" s="229"/>
      <c r="C256" s="230"/>
      <c r="D256" s="231" t="s">
        <v>173</v>
      </c>
      <c r="E256" s="232" t="s">
        <v>21</v>
      </c>
      <c r="F256" s="233" t="s">
        <v>177</v>
      </c>
      <c r="G256" s="230"/>
      <c r="H256" s="234">
        <v>23.52</v>
      </c>
      <c r="I256" s="235"/>
      <c r="J256" s="230"/>
      <c r="K256" s="230"/>
      <c r="L256" s="236"/>
      <c r="M256" s="237"/>
      <c r="N256" s="238"/>
      <c r="O256" s="238"/>
      <c r="P256" s="238"/>
      <c r="Q256" s="238"/>
      <c r="R256" s="238"/>
      <c r="S256" s="238"/>
      <c r="T256" s="239"/>
      <c r="AT256" s="240" t="s">
        <v>173</v>
      </c>
      <c r="AU256" s="240" t="s">
        <v>82</v>
      </c>
      <c r="AV256" s="13" t="s">
        <v>169</v>
      </c>
      <c r="AW256" s="13" t="s">
        <v>36</v>
      </c>
      <c r="AX256" s="13" t="s">
        <v>80</v>
      </c>
      <c r="AY256" s="240" t="s">
        <v>162</v>
      </c>
    </row>
    <row r="257" spans="2:65" s="1" customFormat="1" ht="28.9" customHeight="1">
      <c r="B257" s="40"/>
      <c r="C257" s="192" t="s">
        <v>336</v>
      </c>
      <c r="D257" s="192" t="s">
        <v>164</v>
      </c>
      <c r="E257" s="193" t="s">
        <v>361</v>
      </c>
      <c r="F257" s="194" t="s">
        <v>362</v>
      </c>
      <c r="G257" s="195" t="s">
        <v>167</v>
      </c>
      <c r="H257" s="196">
        <v>321</v>
      </c>
      <c r="I257" s="197"/>
      <c r="J257" s="198">
        <f>ROUND(I257*H257,2)</f>
        <v>0</v>
      </c>
      <c r="K257" s="194" t="s">
        <v>168</v>
      </c>
      <c r="L257" s="60"/>
      <c r="M257" s="199" t="s">
        <v>21</v>
      </c>
      <c r="N257" s="200" t="s">
        <v>43</v>
      </c>
      <c r="O257" s="41"/>
      <c r="P257" s="201">
        <f>O257*H257</f>
        <v>0</v>
      </c>
      <c r="Q257" s="201">
        <v>0</v>
      </c>
      <c r="R257" s="201">
        <f>Q257*H257</f>
        <v>0</v>
      </c>
      <c r="S257" s="201">
        <v>0</v>
      </c>
      <c r="T257" s="202">
        <f>S257*H257</f>
        <v>0</v>
      </c>
      <c r="AR257" s="23" t="s">
        <v>169</v>
      </c>
      <c r="AT257" s="23" t="s">
        <v>164</v>
      </c>
      <c r="AU257" s="23" t="s">
        <v>82</v>
      </c>
      <c r="AY257" s="23" t="s">
        <v>162</v>
      </c>
      <c r="BE257" s="203">
        <f>IF(N257="základní",J257,0)</f>
        <v>0</v>
      </c>
      <c r="BF257" s="203">
        <f>IF(N257="snížená",J257,0)</f>
        <v>0</v>
      </c>
      <c r="BG257" s="203">
        <f>IF(N257="zákl. přenesená",J257,0)</f>
        <v>0</v>
      </c>
      <c r="BH257" s="203">
        <f>IF(N257="sníž. přenesená",J257,0)</f>
        <v>0</v>
      </c>
      <c r="BI257" s="203">
        <f>IF(N257="nulová",J257,0)</f>
        <v>0</v>
      </c>
      <c r="BJ257" s="23" t="s">
        <v>80</v>
      </c>
      <c r="BK257" s="203">
        <f>ROUND(I257*H257,2)</f>
        <v>0</v>
      </c>
      <c r="BL257" s="23" t="s">
        <v>169</v>
      </c>
      <c r="BM257" s="23" t="s">
        <v>1162</v>
      </c>
    </row>
    <row r="258" spans="2:65" s="1" customFormat="1" ht="409.5">
      <c r="B258" s="40"/>
      <c r="C258" s="62"/>
      <c r="D258" s="204" t="s">
        <v>171</v>
      </c>
      <c r="E258" s="62"/>
      <c r="F258" s="241" t="s">
        <v>352</v>
      </c>
      <c r="G258" s="62"/>
      <c r="H258" s="62"/>
      <c r="I258" s="162"/>
      <c r="J258" s="62"/>
      <c r="K258" s="62"/>
      <c r="L258" s="60"/>
      <c r="M258" s="206"/>
      <c r="N258" s="41"/>
      <c r="O258" s="41"/>
      <c r="P258" s="41"/>
      <c r="Q258" s="41"/>
      <c r="R258" s="41"/>
      <c r="S258" s="41"/>
      <c r="T258" s="77"/>
      <c r="AT258" s="23" t="s">
        <v>171</v>
      </c>
      <c r="AU258" s="23" t="s">
        <v>82</v>
      </c>
    </row>
    <row r="259" spans="2:65" s="11" customFormat="1">
      <c r="B259" s="207"/>
      <c r="C259" s="208"/>
      <c r="D259" s="204" t="s">
        <v>173</v>
      </c>
      <c r="E259" s="209" t="s">
        <v>21</v>
      </c>
      <c r="F259" s="210" t="s">
        <v>1123</v>
      </c>
      <c r="G259" s="208"/>
      <c r="H259" s="211" t="s">
        <v>21</v>
      </c>
      <c r="I259" s="212"/>
      <c r="J259" s="208"/>
      <c r="K259" s="208"/>
      <c r="L259" s="213"/>
      <c r="M259" s="214"/>
      <c r="N259" s="215"/>
      <c r="O259" s="215"/>
      <c r="P259" s="215"/>
      <c r="Q259" s="215"/>
      <c r="R259" s="215"/>
      <c r="S259" s="215"/>
      <c r="T259" s="216"/>
      <c r="AT259" s="217" t="s">
        <v>173</v>
      </c>
      <c r="AU259" s="217" t="s">
        <v>82</v>
      </c>
      <c r="AV259" s="11" t="s">
        <v>80</v>
      </c>
      <c r="AW259" s="11" t="s">
        <v>36</v>
      </c>
      <c r="AX259" s="11" t="s">
        <v>72</v>
      </c>
      <c r="AY259" s="217" t="s">
        <v>162</v>
      </c>
    </row>
    <row r="260" spans="2:65" s="11" customFormat="1">
      <c r="B260" s="207"/>
      <c r="C260" s="208"/>
      <c r="D260" s="204" t="s">
        <v>173</v>
      </c>
      <c r="E260" s="209" t="s">
        <v>21</v>
      </c>
      <c r="F260" s="210" t="s">
        <v>364</v>
      </c>
      <c r="G260" s="208"/>
      <c r="H260" s="211" t="s">
        <v>21</v>
      </c>
      <c r="I260" s="212"/>
      <c r="J260" s="208"/>
      <c r="K260" s="208"/>
      <c r="L260" s="213"/>
      <c r="M260" s="214"/>
      <c r="N260" s="215"/>
      <c r="O260" s="215"/>
      <c r="P260" s="215"/>
      <c r="Q260" s="215"/>
      <c r="R260" s="215"/>
      <c r="S260" s="215"/>
      <c r="T260" s="216"/>
      <c r="AT260" s="217" t="s">
        <v>173</v>
      </c>
      <c r="AU260" s="217" t="s">
        <v>82</v>
      </c>
      <c r="AV260" s="11" t="s">
        <v>80</v>
      </c>
      <c r="AW260" s="11" t="s">
        <v>36</v>
      </c>
      <c r="AX260" s="11" t="s">
        <v>72</v>
      </c>
      <c r="AY260" s="217" t="s">
        <v>162</v>
      </c>
    </row>
    <row r="261" spans="2:65" s="12" customFormat="1">
      <c r="B261" s="218"/>
      <c r="C261" s="219"/>
      <c r="D261" s="204" t="s">
        <v>173</v>
      </c>
      <c r="E261" s="220" t="s">
        <v>21</v>
      </c>
      <c r="F261" s="221" t="s">
        <v>1158</v>
      </c>
      <c r="G261" s="219"/>
      <c r="H261" s="222">
        <v>281</v>
      </c>
      <c r="I261" s="223"/>
      <c r="J261" s="219"/>
      <c r="K261" s="219"/>
      <c r="L261" s="224"/>
      <c r="M261" s="225"/>
      <c r="N261" s="226"/>
      <c r="O261" s="226"/>
      <c r="P261" s="226"/>
      <c r="Q261" s="226"/>
      <c r="R261" s="226"/>
      <c r="S261" s="226"/>
      <c r="T261" s="227"/>
      <c r="AT261" s="228" t="s">
        <v>173</v>
      </c>
      <c r="AU261" s="228" t="s">
        <v>82</v>
      </c>
      <c r="AV261" s="12" t="s">
        <v>82</v>
      </c>
      <c r="AW261" s="12" t="s">
        <v>36</v>
      </c>
      <c r="AX261" s="12" t="s">
        <v>72</v>
      </c>
      <c r="AY261" s="228" t="s">
        <v>162</v>
      </c>
    </row>
    <row r="262" spans="2:65" s="11" customFormat="1">
      <c r="B262" s="207"/>
      <c r="C262" s="208"/>
      <c r="D262" s="204" t="s">
        <v>173</v>
      </c>
      <c r="E262" s="209" t="s">
        <v>21</v>
      </c>
      <c r="F262" s="210" t="s">
        <v>365</v>
      </c>
      <c r="G262" s="208"/>
      <c r="H262" s="211" t="s">
        <v>21</v>
      </c>
      <c r="I262" s="212"/>
      <c r="J262" s="208"/>
      <c r="K262" s="208"/>
      <c r="L262" s="213"/>
      <c r="M262" s="214"/>
      <c r="N262" s="215"/>
      <c r="O262" s="215"/>
      <c r="P262" s="215"/>
      <c r="Q262" s="215"/>
      <c r="R262" s="215"/>
      <c r="S262" s="215"/>
      <c r="T262" s="216"/>
      <c r="AT262" s="217" t="s">
        <v>173</v>
      </c>
      <c r="AU262" s="217" t="s">
        <v>82</v>
      </c>
      <c r="AV262" s="11" t="s">
        <v>80</v>
      </c>
      <c r="AW262" s="11" t="s">
        <v>36</v>
      </c>
      <c r="AX262" s="11" t="s">
        <v>72</v>
      </c>
      <c r="AY262" s="217" t="s">
        <v>162</v>
      </c>
    </row>
    <row r="263" spans="2:65" s="12" customFormat="1">
      <c r="B263" s="218"/>
      <c r="C263" s="219"/>
      <c r="D263" s="204" t="s">
        <v>173</v>
      </c>
      <c r="E263" s="220" t="s">
        <v>21</v>
      </c>
      <c r="F263" s="221" t="s">
        <v>432</v>
      </c>
      <c r="G263" s="219"/>
      <c r="H263" s="222">
        <v>40</v>
      </c>
      <c r="I263" s="223"/>
      <c r="J263" s="219"/>
      <c r="K263" s="219"/>
      <c r="L263" s="224"/>
      <c r="M263" s="225"/>
      <c r="N263" s="226"/>
      <c r="O263" s="226"/>
      <c r="P263" s="226"/>
      <c r="Q263" s="226"/>
      <c r="R263" s="226"/>
      <c r="S263" s="226"/>
      <c r="T263" s="227"/>
      <c r="AT263" s="228" t="s">
        <v>173</v>
      </c>
      <c r="AU263" s="228" t="s">
        <v>82</v>
      </c>
      <c r="AV263" s="12" t="s">
        <v>82</v>
      </c>
      <c r="AW263" s="12" t="s">
        <v>36</v>
      </c>
      <c r="AX263" s="12" t="s">
        <v>72</v>
      </c>
      <c r="AY263" s="228" t="s">
        <v>162</v>
      </c>
    </row>
    <row r="264" spans="2:65" s="13" customFormat="1">
      <c r="B264" s="229"/>
      <c r="C264" s="230"/>
      <c r="D264" s="231" t="s">
        <v>173</v>
      </c>
      <c r="E264" s="232" t="s">
        <v>21</v>
      </c>
      <c r="F264" s="233" t="s">
        <v>177</v>
      </c>
      <c r="G264" s="230"/>
      <c r="H264" s="234">
        <v>321</v>
      </c>
      <c r="I264" s="235"/>
      <c r="J264" s="230"/>
      <c r="K264" s="230"/>
      <c r="L264" s="236"/>
      <c r="M264" s="237"/>
      <c r="N264" s="238"/>
      <c r="O264" s="238"/>
      <c r="P264" s="238"/>
      <c r="Q264" s="238"/>
      <c r="R264" s="238"/>
      <c r="S264" s="238"/>
      <c r="T264" s="239"/>
      <c r="AT264" s="240" t="s">
        <v>173</v>
      </c>
      <c r="AU264" s="240" t="s">
        <v>82</v>
      </c>
      <c r="AV264" s="13" t="s">
        <v>169</v>
      </c>
      <c r="AW264" s="13" t="s">
        <v>36</v>
      </c>
      <c r="AX264" s="13" t="s">
        <v>80</v>
      </c>
      <c r="AY264" s="240" t="s">
        <v>162</v>
      </c>
    </row>
    <row r="265" spans="2:65" s="1" customFormat="1" ht="20.45" customHeight="1">
      <c r="B265" s="40"/>
      <c r="C265" s="192" t="s">
        <v>343</v>
      </c>
      <c r="D265" s="192" t="s">
        <v>164</v>
      </c>
      <c r="E265" s="193" t="s">
        <v>367</v>
      </c>
      <c r="F265" s="194" t="s">
        <v>368</v>
      </c>
      <c r="G265" s="195" t="s">
        <v>167</v>
      </c>
      <c r="H265" s="196">
        <v>306</v>
      </c>
      <c r="I265" s="197"/>
      <c r="J265" s="198">
        <f>ROUND(I265*H265,2)</f>
        <v>0</v>
      </c>
      <c r="K265" s="194" t="s">
        <v>168</v>
      </c>
      <c r="L265" s="60"/>
      <c r="M265" s="199" t="s">
        <v>21</v>
      </c>
      <c r="N265" s="200" t="s">
        <v>43</v>
      </c>
      <c r="O265" s="41"/>
      <c r="P265" s="201">
        <f>O265*H265</f>
        <v>0</v>
      </c>
      <c r="Q265" s="201">
        <v>0</v>
      </c>
      <c r="R265" s="201">
        <f>Q265*H265</f>
        <v>0</v>
      </c>
      <c r="S265" s="201">
        <v>0</v>
      </c>
      <c r="T265" s="202">
        <f>S265*H265</f>
        <v>0</v>
      </c>
      <c r="AR265" s="23" t="s">
        <v>169</v>
      </c>
      <c r="AT265" s="23" t="s">
        <v>164</v>
      </c>
      <c r="AU265" s="23" t="s">
        <v>82</v>
      </c>
      <c r="AY265" s="23" t="s">
        <v>162</v>
      </c>
      <c r="BE265" s="203">
        <f>IF(N265="základní",J265,0)</f>
        <v>0</v>
      </c>
      <c r="BF265" s="203">
        <f>IF(N265="snížená",J265,0)</f>
        <v>0</v>
      </c>
      <c r="BG265" s="203">
        <f>IF(N265="zákl. přenesená",J265,0)</f>
        <v>0</v>
      </c>
      <c r="BH265" s="203">
        <f>IF(N265="sníž. přenesená",J265,0)</f>
        <v>0</v>
      </c>
      <c r="BI265" s="203">
        <f>IF(N265="nulová",J265,0)</f>
        <v>0</v>
      </c>
      <c r="BJ265" s="23" t="s">
        <v>80</v>
      </c>
      <c r="BK265" s="203">
        <f>ROUND(I265*H265,2)</f>
        <v>0</v>
      </c>
      <c r="BL265" s="23" t="s">
        <v>169</v>
      </c>
      <c r="BM265" s="23" t="s">
        <v>1163</v>
      </c>
    </row>
    <row r="266" spans="2:65" s="1" customFormat="1" ht="337.5">
      <c r="B266" s="40"/>
      <c r="C266" s="62"/>
      <c r="D266" s="204" t="s">
        <v>171</v>
      </c>
      <c r="E266" s="62"/>
      <c r="F266" s="205" t="s">
        <v>370</v>
      </c>
      <c r="G266" s="62"/>
      <c r="H266" s="62"/>
      <c r="I266" s="162"/>
      <c r="J266" s="62"/>
      <c r="K266" s="62"/>
      <c r="L266" s="60"/>
      <c r="M266" s="206"/>
      <c r="N266" s="41"/>
      <c r="O266" s="41"/>
      <c r="P266" s="41"/>
      <c r="Q266" s="41"/>
      <c r="R266" s="41"/>
      <c r="S266" s="41"/>
      <c r="T266" s="77"/>
      <c r="AT266" s="23" t="s">
        <v>171</v>
      </c>
      <c r="AU266" s="23" t="s">
        <v>82</v>
      </c>
    </row>
    <row r="267" spans="2:65" s="11" customFormat="1">
      <c r="B267" s="207"/>
      <c r="C267" s="208"/>
      <c r="D267" s="204" t="s">
        <v>173</v>
      </c>
      <c r="E267" s="209" t="s">
        <v>21</v>
      </c>
      <c r="F267" s="210" t="s">
        <v>1058</v>
      </c>
      <c r="G267" s="208"/>
      <c r="H267" s="211" t="s">
        <v>21</v>
      </c>
      <c r="I267" s="212"/>
      <c r="J267" s="208"/>
      <c r="K267" s="208"/>
      <c r="L267" s="213"/>
      <c r="M267" s="214"/>
      <c r="N267" s="215"/>
      <c r="O267" s="215"/>
      <c r="P267" s="215"/>
      <c r="Q267" s="215"/>
      <c r="R267" s="215"/>
      <c r="S267" s="215"/>
      <c r="T267" s="216"/>
      <c r="AT267" s="217" t="s">
        <v>173</v>
      </c>
      <c r="AU267" s="217" t="s">
        <v>82</v>
      </c>
      <c r="AV267" s="11" t="s">
        <v>80</v>
      </c>
      <c r="AW267" s="11" t="s">
        <v>36</v>
      </c>
      <c r="AX267" s="11" t="s">
        <v>72</v>
      </c>
      <c r="AY267" s="217" t="s">
        <v>162</v>
      </c>
    </row>
    <row r="268" spans="2:65" s="11" customFormat="1">
      <c r="B268" s="207"/>
      <c r="C268" s="208"/>
      <c r="D268" s="204" t="s">
        <v>173</v>
      </c>
      <c r="E268" s="209" t="s">
        <v>21</v>
      </c>
      <c r="F268" s="210" t="s">
        <v>310</v>
      </c>
      <c r="G268" s="208"/>
      <c r="H268" s="211" t="s">
        <v>21</v>
      </c>
      <c r="I268" s="212"/>
      <c r="J268" s="208"/>
      <c r="K268" s="208"/>
      <c r="L268" s="213"/>
      <c r="M268" s="214"/>
      <c r="N268" s="215"/>
      <c r="O268" s="215"/>
      <c r="P268" s="215"/>
      <c r="Q268" s="215"/>
      <c r="R268" s="215"/>
      <c r="S268" s="215"/>
      <c r="T268" s="216"/>
      <c r="AT268" s="217" t="s">
        <v>173</v>
      </c>
      <c r="AU268" s="217" t="s">
        <v>82</v>
      </c>
      <c r="AV268" s="11" t="s">
        <v>80</v>
      </c>
      <c r="AW268" s="11" t="s">
        <v>36</v>
      </c>
      <c r="AX268" s="11" t="s">
        <v>72</v>
      </c>
      <c r="AY268" s="217" t="s">
        <v>162</v>
      </c>
    </row>
    <row r="269" spans="2:65" s="12" customFormat="1">
      <c r="B269" s="218"/>
      <c r="C269" s="219"/>
      <c r="D269" s="204" t="s">
        <v>173</v>
      </c>
      <c r="E269" s="220" t="s">
        <v>21</v>
      </c>
      <c r="F269" s="221" t="s">
        <v>1151</v>
      </c>
      <c r="G269" s="219"/>
      <c r="H269" s="222">
        <v>306</v>
      </c>
      <c r="I269" s="223"/>
      <c r="J269" s="219"/>
      <c r="K269" s="219"/>
      <c r="L269" s="224"/>
      <c r="M269" s="225"/>
      <c r="N269" s="226"/>
      <c r="O269" s="226"/>
      <c r="P269" s="226"/>
      <c r="Q269" s="226"/>
      <c r="R269" s="226"/>
      <c r="S269" s="226"/>
      <c r="T269" s="227"/>
      <c r="AT269" s="228" t="s">
        <v>173</v>
      </c>
      <c r="AU269" s="228" t="s">
        <v>82</v>
      </c>
      <c r="AV269" s="12" t="s">
        <v>82</v>
      </c>
      <c r="AW269" s="12" t="s">
        <v>36</v>
      </c>
      <c r="AX269" s="12" t="s">
        <v>72</v>
      </c>
      <c r="AY269" s="228" t="s">
        <v>162</v>
      </c>
    </row>
    <row r="270" spans="2:65" s="13" customFormat="1">
      <c r="B270" s="229"/>
      <c r="C270" s="230"/>
      <c r="D270" s="231" t="s">
        <v>173</v>
      </c>
      <c r="E270" s="232" t="s">
        <v>21</v>
      </c>
      <c r="F270" s="233" t="s">
        <v>177</v>
      </c>
      <c r="G270" s="230"/>
      <c r="H270" s="234">
        <v>306</v>
      </c>
      <c r="I270" s="235"/>
      <c r="J270" s="230"/>
      <c r="K270" s="230"/>
      <c r="L270" s="236"/>
      <c r="M270" s="237"/>
      <c r="N270" s="238"/>
      <c r="O270" s="238"/>
      <c r="P270" s="238"/>
      <c r="Q270" s="238"/>
      <c r="R270" s="238"/>
      <c r="S270" s="238"/>
      <c r="T270" s="239"/>
      <c r="AT270" s="240" t="s">
        <v>173</v>
      </c>
      <c r="AU270" s="240" t="s">
        <v>82</v>
      </c>
      <c r="AV270" s="13" t="s">
        <v>169</v>
      </c>
      <c r="AW270" s="13" t="s">
        <v>36</v>
      </c>
      <c r="AX270" s="13" t="s">
        <v>80</v>
      </c>
      <c r="AY270" s="240" t="s">
        <v>162</v>
      </c>
    </row>
    <row r="271" spans="2:65" s="1" customFormat="1" ht="28.9" customHeight="1">
      <c r="B271" s="40"/>
      <c r="C271" s="192" t="s">
        <v>348</v>
      </c>
      <c r="D271" s="192" t="s">
        <v>164</v>
      </c>
      <c r="E271" s="193" t="s">
        <v>374</v>
      </c>
      <c r="F271" s="194" t="s">
        <v>375</v>
      </c>
      <c r="G271" s="195" t="s">
        <v>167</v>
      </c>
      <c r="H271" s="196">
        <v>25</v>
      </c>
      <c r="I271" s="197"/>
      <c r="J271" s="198">
        <f>ROUND(I271*H271,2)</f>
        <v>0</v>
      </c>
      <c r="K271" s="194" t="s">
        <v>168</v>
      </c>
      <c r="L271" s="60"/>
      <c r="M271" s="199" t="s">
        <v>21</v>
      </c>
      <c r="N271" s="200" t="s">
        <v>43</v>
      </c>
      <c r="O271" s="41"/>
      <c r="P271" s="201">
        <f>O271*H271</f>
        <v>0</v>
      </c>
      <c r="Q271" s="201">
        <v>0</v>
      </c>
      <c r="R271" s="201">
        <f>Q271*H271</f>
        <v>0</v>
      </c>
      <c r="S271" s="201">
        <v>0</v>
      </c>
      <c r="T271" s="202">
        <f>S271*H271</f>
        <v>0</v>
      </c>
      <c r="AR271" s="23" t="s">
        <v>169</v>
      </c>
      <c r="AT271" s="23" t="s">
        <v>164</v>
      </c>
      <c r="AU271" s="23" t="s">
        <v>82</v>
      </c>
      <c r="AY271" s="23" t="s">
        <v>162</v>
      </c>
      <c r="BE271" s="203">
        <f>IF(N271="základní",J271,0)</f>
        <v>0</v>
      </c>
      <c r="BF271" s="203">
        <f>IF(N271="snížená",J271,0)</f>
        <v>0</v>
      </c>
      <c r="BG271" s="203">
        <f>IF(N271="zákl. přenesená",J271,0)</f>
        <v>0</v>
      </c>
      <c r="BH271" s="203">
        <f>IF(N271="sníž. přenesená",J271,0)</f>
        <v>0</v>
      </c>
      <c r="BI271" s="203">
        <f>IF(N271="nulová",J271,0)</f>
        <v>0</v>
      </c>
      <c r="BJ271" s="23" t="s">
        <v>80</v>
      </c>
      <c r="BK271" s="203">
        <f>ROUND(I271*H271,2)</f>
        <v>0</v>
      </c>
      <c r="BL271" s="23" t="s">
        <v>169</v>
      </c>
      <c r="BM271" s="23" t="s">
        <v>1164</v>
      </c>
    </row>
    <row r="272" spans="2:65" s="1" customFormat="1" ht="409.5">
      <c r="B272" s="40"/>
      <c r="C272" s="62"/>
      <c r="D272" s="204" t="s">
        <v>171</v>
      </c>
      <c r="E272" s="62"/>
      <c r="F272" s="241" t="s">
        <v>377</v>
      </c>
      <c r="G272" s="62"/>
      <c r="H272" s="62"/>
      <c r="I272" s="162"/>
      <c r="J272" s="62"/>
      <c r="K272" s="62"/>
      <c r="L272" s="60"/>
      <c r="M272" s="206"/>
      <c r="N272" s="41"/>
      <c r="O272" s="41"/>
      <c r="P272" s="41"/>
      <c r="Q272" s="41"/>
      <c r="R272" s="41"/>
      <c r="S272" s="41"/>
      <c r="T272" s="77"/>
      <c r="AT272" s="23" t="s">
        <v>171</v>
      </c>
      <c r="AU272" s="23" t="s">
        <v>82</v>
      </c>
    </row>
    <row r="273" spans="2:65" s="11" customFormat="1">
      <c r="B273" s="207"/>
      <c r="C273" s="208"/>
      <c r="D273" s="204" t="s">
        <v>173</v>
      </c>
      <c r="E273" s="209" t="s">
        <v>21</v>
      </c>
      <c r="F273" s="210" t="s">
        <v>1123</v>
      </c>
      <c r="G273" s="208"/>
      <c r="H273" s="211" t="s">
        <v>21</v>
      </c>
      <c r="I273" s="212"/>
      <c r="J273" s="208"/>
      <c r="K273" s="208"/>
      <c r="L273" s="213"/>
      <c r="M273" s="214"/>
      <c r="N273" s="215"/>
      <c r="O273" s="215"/>
      <c r="P273" s="215"/>
      <c r="Q273" s="215"/>
      <c r="R273" s="215"/>
      <c r="S273" s="215"/>
      <c r="T273" s="216"/>
      <c r="AT273" s="217" t="s">
        <v>173</v>
      </c>
      <c r="AU273" s="217" t="s">
        <v>82</v>
      </c>
      <c r="AV273" s="11" t="s">
        <v>80</v>
      </c>
      <c r="AW273" s="11" t="s">
        <v>36</v>
      </c>
      <c r="AX273" s="11" t="s">
        <v>72</v>
      </c>
      <c r="AY273" s="217" t="s">
        <v>162</v>
      </c>
    </row>
    <row r="274" spans="2:65" s="11" customFormat="1">
      <c r="B274" s="207"/>
      <c r="C274" s="208"/>
      <c r="D274" s="204" t="s">
        <v>173</v>
      </c>
      <c r="E274" s="209" t="s">
        <v>21</v>
      </c>
      <c r="F274" s="210" t="s">
        <v>378</v>
      </c>
      <c r="G274" s="208"/>
      <c r="H274" s="211" t="s">
        <v>21</v>
      </c>
      <c r="I274" s="212"/>
      <c r="J274" s="208"/>
      <c r="K274" s="208"/>
      <c r="L274" s="213"/>
      <c r="M274" s="214"/>
      <c r="N274" s="215"/>
      <c r="O274" s="215"/>
      <c r="P274" s="215"/>
      <c r="Q274" s="215"/>
      <c r="R274" s="215"/>
      <c r="S274" s="215"/>
      <c r="T274" s="216"/>
      <c r="AT274" s="217" t="s">
        <v>173</v>
      </c>
      <c r="AU274" s="217" t="s">
        <v>82</v>
      </c>
      <c r="AV274" s="11" t="s">
        <v>80</v>
      </c>
      <c r="AW274" s="11" t="s">
        <v>36</v>
      </c>
      <c r="AX274" s="11" t="s">
        <v>72</v>
      </c>
      <c r="AY274" s="217" t="s">
        <v>162</v>
      </c>
    </row>
    <row r="275" spans="2:65" s="12" customFormat="1">
      <c r="B275" s="218"/>
      <c r="C275" s="219"/>
      <c r="D275" s="204" t="s">
        <v>173</v>
      </c>
      <c r="E275" s="220" t="s">
        <v>21</v>
      </c>
      <c r="F275" s="221" t="s">
        <v>330</v>
      </c>
      <c r="G275" s="219"/>
      <c r="H275" s="222">
        <v>25</v>
      </c>
      <c r="I275" s="223"/>
      <c r="J275" s="219"/>
      <c r="K275" s="219"/>
      <c r="L275" s="224"/>
      <c r="M275" s="225"/>
      <c r="N275" s="226"/>
      <c r="O275" s="226"/>
      <c r="P275" s="226"/>
      <c r="Q275" s="226"/>
      <c r="R275" s="226"/>
      <c r="S275" s="226"/>
      <c r="T275" s="227"/>
      <c r="AT275" s="228" t="s">
        <v>173</v>
      </c>
      <c r="AU275" s="228" t="s">
        <v>82</v>
      </c>
      <c r="AV275" s="12" t="s">
        <v>82</v>
      </c>
      <c r="AW275" s="12" t="s">
        <v>36</v>
      </c>
      <c r="AX275" s="12" t="s">
        <v>72</v>
      </c>
      <c r="AY275" s="228" t="s">
        <v>162</v>
      </c>
    </row>
    <row r="276" spans="2:65" s="13" customFormat="1">
      <c r="B276" s="229"/>
      <c r="C276" s="230"/>
      <c r="D276" s="231" t="s">
        <v>173</v>
      </c>
      <c r="E276" s="232" t="s">
        <v>21</v>
      </c>
      <c r="F276" s="233" t="s">
        <v>177</v>
      </c>
      <c r="G276" s="230"/>
      <c r="H276" s="234">
        <v>25</v>
      </c>
      <c r="I276" s="235"/>
      <c r="J276" s="230"/>
      <c r="K276" s="230"/>
      <c r="L276" s="236"/>
      <c r="M276" s="237"/>
      <c r="N276" s="238"/>
      <c r="O276" s="238"/>
      <c r="P276" s="238"/>
      <c r="Q276" s="238"/>
      <c r="R276" s="238"/>
      <c r="S276" s="238"/>
      <c r="T276" s="239"/>
      <c r="AT276" s="240" t="s">
        <v>173</v>
      </c>
      <c r="AU276" s="240" t="s">
        <v>82</v>
      </c>
      <c r="AV276" s="13" t="s">
        <v>169</v>
      </c>
      <c r="AW276" s="13" t="s">
        <v>36</v>
      </c>
      <c r="AX276" s="13" t="s">
        <v>80</v>
      </c>
      <c r="AY276" s="240" t="s">
        <v>162</v>
      </c>
    </row>
    <row r="277" spans="2:65" s="1" customFormat="1" ht="28.9" customHeight="1">
      <c r="B277" s="40"/>
      <c r="C277" s="192" t="s">
        <v>354</v>
      </c>
      <c r="D277" s="192" t="s">
        <v>164</v>
      </c>
      <c r="E277" s="193" t="s">
        <v>380</v>
      </c>
      <c r="F277" s="194" t="s">
        <v>381</v>
      </c>
      <c r="G277" s="195" t="s">
        <v>260</v>
      </c>
      <c r="H277" s="196">
        <v>98</v>
      </c>
      <c r="I277" s="197"/>
      <c r="J277" s="198">
        <f>ROUND(I277*H277,2)</f>
        <v>0</v>
      </c>
      <c r="K277" s="194" t="s">
        <v>168</v>
      </c>
      <c r="L277" s="60"/>
      <c r="M277" s="199" t="s">
        <v>21</v>
      </c>
      <c r="N277" s="200" t="s">
        <v>43</v>
      </c>
      <c r="O277" s="41"/>
      <c r="P277" s="201">
        <f>O277*H277</f>
        <v>0</v>
      </c>
      <c r="Q277" s="201">
        <v>0</v>
      </c>
      <c r="R277" s="201">
        <f>Q277*H277</f>
        <v>0</v>
      </c>
      <c r="S277" s="201">
        <v>0</v>
      </c>
      <c r="T277" s="202">
        <f>S277*H277</f>
        <v>0</v>
      </c>
      <c r="AR277" s="23" t="s">
        <v>169</v>
      </c>
      <c r="AT277" s="23" t="s">
        <v>164</v>
      </c>
      <c r="AU277" s="23" t="s">
        <v>82</v>
      </c>
      <c r="AY277" s="23" t="s">
        <v>162</v>
      </c>
      <c r="BE277" s="203">
        <f>IF(N277="základní",J277,0)</f>
        <v>0</v>
      </c>
      <c r="BF277" s="203">
        <f>IF(N277="snížená",J277,0)</f>
        <v>0</v>
      </c>
      <c r="BG277" s="203">
        <f>IF(N277="zákl. přenesená",J277,0)</f>
        <v>0</v>
      </c>
      <c r="BH277" s="203">
        <f>IF(N277="sníž. přenesená",J277,0)</f>
        <v>0</v>
      </c>
      <c r="BI277" s="203">
        <f>IF(N277="nulová",J277,0)</f>
        <v>0</v>
      </c>
      <c r="BJ277" s="23" t="s">
        <v>80</v>
      </c>
      <c r="BK277" s="203">
        <f>ROUND(I277*H277,2)</f>
        <v>0</v>
      </c>
      <c r="BL277" s="23" t="s">
        <v>169</v>
      </c>
      <c r="BM277" s="23" t="s">
        <v>1165</v>
      </c>
    </row>
    <row r="278" spans="2:65" s="1" customFormat="1" ht="135">
      <c r="B278" s="40"/>
      <c r="C278" s="62"/>
      <c r="D278" s="204" t="s">
        <v>171</v>
      </c>
      <c r="E278" s="62"/>
      <c r="F278" s="205" t="s">
        <v>383</v>
      </c>
      <c r="G278" s="62"/>
      <c r="H278" s="62"/>
      <c r="I278" s="162"/>
      <c r="J278" s="62"/>
      <c r="K278" s="62"/>
      <c r="L278" s="60"/>
      <c r="M278" s="206"/>
      <c r="N278" s="41"/>
      <c r="O278" s="41"/>
      <c r="P278" s="41"/>
      <c r="Q278" s="41"/>
      <c r="R278" s="41"/>
      <c r="S278" s="41"/>
      <c r="T278" s="77"/>
      <c r="AT278" s="23" t="s">
        <v>171</v>
      </c>
      <c r="AU278" s="23" t="s">
        <v>82</v>
      </c>
    </row>
    <row r="279" spans="2:65" s="11" customFormat="1">
      <c r="B279" s="207"/>
      <c r="C279" s="208"/>
      <c r="D279" s="204" t="s">
        <v>173</v>
      </c>
      <c r="E279" s="209" t="s">
        <v>21</v>
      </c>
      <c r="F279" s="210" t="s">
        <v>1123</v>
      </c>
      <c r="G279" s="208"/>
      <c r="H279" s="211" t="s">
        <v>21</v>
      </c>
      <c r="I279" s="212"/>
      <c r="J279" s="208"/>
      <c r="K279" s="208"/>
      <c r="L279" s="213"/>
      <c r="M279" s="214"/>
      <c r="N279" s="215"/>
      <c r="O279" s="215"/>
      <c r="P279" s="215"/>
      <c r="Q279" s="215"/>
      <c r="R279" s="215"/>
      <c r="S279" s="215"/>
      <c r="T279" s="216"/>
      <c r="AT279" s="217" t="s">
        <v>173</v>
      </c>
      <c r="AU279" s="217" t="s">
        <v>82</v>
      </c>
      <c r="AV279" s="11" t="s">
        <v>80</v>
      </c>
      <c r="AW279" s="11" t="s">
        <v>36</v>
      </c>
      <c r="AX279" s="11" t="s">
        <v>72</v>
      </c>
      <c r="AY279" s="217" t="s">
        <v>162</v>
      </c>
    </row>
    <row r="280" spans="2:65" s="11" customFormat="1">
      <c r="B280" s="207"/>
      <c r="C280" s="208"/>
      <c r="D280" s="204" t="s">
        <v>173</v>
      </c>
      <c r="E280" s="209" t="s">
        <v>21</v>
      </c>
      <c r="F280" s="210" t="s">
        <v>384</v>
      </c>
      <c r="G280" s="208"/>
      <c r="H280" s="211" t="s">
        <v>21</v>
      </c>
      <c r="I280" s="212"/>
      <c r="J280" s="208"/>
      <c r="K280" s="208"/>
      <c r="L280" s="213"/>
      <c r="M280" s="214"/>
      <c r="N280" s="215"/>
      <c r="O280" s="215"/>
      <c r="P280" s="215"/>
      <c r="Q280" s="215"/>
      <c r="R280" s="215"/>
      <c r="S280" s="215"/>
      <c r="T280" s="216"/>
      <c r="AT280" s="217" t="s">
        <v>173</v>
      </c>
      <c r="AU280" s="217" t="s">
        <v>82</v>
      </c>
      <c r="AV280" s="11" t="s">
        <v>80</v>
      </c>
      <c r="AW280" s="11" t="s">
        <v>36</v>
      </c>
      <c r="AX280" s="11" t="s">
        <v>72</v>
      </c>
      <c r="AY280" s="217" t="s">
        <v>162</v>
      </c>
    </row>
    <row r="281" spans="2:65" s="12" customFormat="1">
      <c r="B281" s="218"/>
      <c r="C281" s="219"/>
      <c r="D281" s="204" t="s">
        <v>173</v>
      </c>
      <c r="E281" s="220" t="s">
        <v>21</v>
      </c>
      <c r="F281" s="221" t="s">
        <v>385</v>
      </c>
      <c r="G281" s="219"/>
      <c r="H281" s="222">
        <v>98</v>
      </c>
      <c r="I281" s="223"/>
      <c r="J281" s="219"/>
      <c r="K281" s="219"/>
      <c r="L281" s="224"/>
      <c r="M281" s="225"/>
      <c r="N281" s="226"/>
      <c r="O281" s="226"/>
      <c r="P281" s="226"/>
      <c r="Q281" s="226"/>
      <c r="R281" s="226"/>
      <c r="S281" s="226"/>
      <c r="T281" s="227"/>
      <c r="AT281" s="228" t="s">
        <v>173</v>
      </c>
      <c r="AU281" s="228" t="s">
        <v>82</v>
      </c>
      <c r="AV281" s="12" t="s">
        <v>82</v>
      </c>
      <c r="AW281" s="12" t="s">
        <v>36</v>
      </c>
      <c r="AX281" s="12" t="s">
        <v>72</v>
      </c>
      <c r="AY281" s="228" t="s">
        <v>162</v>
      </c>
    </row>
    <row r="282" spans="2:65" s="13" customFormat="1">
      <c r="B282" s="229"/>
      <c r="C282" s="230"/>
      <c r="D282" s="231" t="s">
        <v>173</v>
      </c>
      <c r="E282" s="232" t="s">
        <v>21</v>
      </c>
      <c r="F282" s="233" t="s">
        <v>177</v>
      </c>
      <c r="G282" s="230"/>
      <c r="H282" s="234">
        <v>98</v>
      </c>
      <c r="I282" s="235"/>
      <c r="J282" s="230"/>
      <c r="K282" s="230"/>
      <c r="L282" s="236"/>
      <c r="M282" s="237"/>
      <c r="N282" s="238"/>
      <c r="O282" s="238"/>
      <c r="P282" s="238"/>
      <c r="Q282" s="238"/>
      <c r="R282" s="238"/>
      <c r="S282" s="238"/>
      <c r="T282" s="239"/>
      <c r="AT282" s="240" t="s">
        <v>173</v>
      </c>
      <c r="AU282" s="240" t="s">
        <v>82</v>
      </c>
      <c r="AV282" s="13" t="s">
        <v>169</v>
      </c>
      <c r="AW282" s="13" t="s">
        <v>36</v>
      </c>
      <c r="AX282" s="13" t="s">
        <v>80</v>
      </c>
      <c r="AY282" s="240" t="s">
        <v>162</v>
      </c>
    </row>
    <row r="283" spans="2:65" s="1" customFormat="1" ht="20.45" customHeight="1">
      <c r="B283" s="40"/>
      <c r="C283" s="242" t="s">
        <v>360</v>
      </c>
      <c r="D283" s="242" t="s">
        <v>387</v>
      </c>
      <c r="E283" s="243" t="s">
        <v>388</v>
      </c>
      <c r="F283" s="244" t="s">
        <v>389</v>
      </c>
      <c r="G283" s="245" t="s">
        <v>390</v>
      </c>
      <c r="H283" s="246">
        <v>1.47</v>
      </c>
      <c r="I283" s="247"/>
      <c r="J283" s="248">
        <f>ROUND(I283*H283,2)</f>
        <v>0</v>
      </c>
      <c r="K283" s="244" t="s">
        <v>168</v>
      </c>
      <c r="L283" s="249"/>
      <c r="M283" s="250" t="s">
        <v>21</v>
      </c>
      <c r="N283" s="251" t="s">
        <v>43</v>
      </c>
      <c r="O283" s="41"/>
      <c r="P283" s="201">
        <f>O283*H283</f>
        <v>0</v>
      </c>
      <c r="Q283" s="201">
        <v>1E-3</v>
      </c>
      <c r="R283" s="201">
        <f>Q283*H283</f>
        <v>1.47E-3</v>
      </c>
      <c r="S283" s="201">
        <v>0</v>
      </c>
      <c r="T283" s="202">
        <f>S283*H283</f>
        <v>0</v>
      </c>
      <c r="AR283" s="23" t="s">
        <v>223</v>
      </c>
      <c r="AT283" s="23" t="s">
        <v>387</v>
      </c>
      <c r="AU283" s="23" t="s">
        <v>82</v>
      </c>
      <c r="AY283" s="23" t="s">
        <v>162</v>
      </c>
      <c r="BE283" s="203">
        <f>IF(N283="základní",J283,0)</f>
        <v>0</v>
      </c>
      <c r="BF283" s="203">
        <f>IF(N283="snížená",J283,0)</f>
        <v>0</v>
      </c>
      <c r="BG283" s="203">
        <f>IF(N283="zákl. přenesená",J283,0)</f>
        <v>0</v>
      </c>
      <c r="BH283" s="203">
        <f>IF(N283="sníž. přenesená",J283,0)</f>
        <v>0</v>
      </c>
      <c r="BI283" s="203">
        <f>IF(N283="nulová",J283,0)</f>
        <v>0</v>
      </c>
      <c r="BJ283" s="23" t="s">
        <v>80</v>
      </c>
      <c r="BK283" s="203">
        <f>ROUND(I283*H283,2)</f>
        <v>0</v>
      </c>
      <c r="BL283" s="23" t="s">
        <v>169</v>
      </c>
      <c r="BM283" s="23" t="s">
        <v>1166</v>
      </c>
    </row>
    <row r="284" spans="2:65" s="11" customFormat="1">
      <c r="B284" s="207"/>
      <c r="C284" s="208"/>
      <c r="D284" s="204" t="s">
        <v>173</v>
      </c>
      <c r="E284" s="209" t="s">
        <v>21</v>
      </c>
      <c r="F284" s="210" t="s">
        <v>392</v>
      </c>
      <c r="G284" s="208"/>
      <c r="H284" s="211" t="s">
        <v>21</v>
      </c>
      <c r="I284" s="212"/>
      <c r="J284" s="208"/>
      <c r="K284" s="208"/>
      <c r="L284" s="213"/>
      <c r="M284" s="214"/>
      <c r="N284" s="215"/>
      <c r="O284" s="215"/>
      <c r="P284" s="215"/>
      <c r="Q284" s="215"/>
      <c r="R284" s="215"/>
      <c r="S284" s="215"/>
      <c r="T284" s="216"/>
      <c r="AT284" s="217" t="s">
        <v>173</v>
      </c>
      <c r="AU284" s="217" t="s">
        <v>82</v>
      </c>
      <c r="AV284" s="11" t="s">
        <v>80</v>
      </c>
      <c r="AW284" s="11" t="s">
        <v>36</v>
      </c>
      <c r="AX284" s="11" t="s">
        <v>72</v>
      </c>
      <c r="AY284" s="217" t="s">
        <v>162</v>
      </c>
    </row>
    <row r="285" spans="2:65" s="12" customFormat="1">
      <c r="B285" s="218"/>
      <c r="C285" s="219"/>
      <c r="D285" s="204" t="s">
        <v>173</v>
      </c>
      <c r="E285" s="220" t="s">
        <v>21</v>
      </c>
      <c r="F285" s="221" t="s">
        <v>393</v>
      </c>
      <c r="G285" s="219"/>
      <c r="H285" s="222">
        <v>1.47</v>
      </c>
      <c r="I285" s="223"/>
      <c r="J285" s="219"/>
      <c r="K285" s="219"/>
      <c r="L285" s="224"/>
      <c r="M285" s="225"/>
      <c r="N285" s="226"/>
      <c r="O285" s="226"/>
      <c r="P285" s="226"/>
      <c r="Q285" s="226"/>
      <c r="R285" s="226"/>
      <c r="S285" s="226"/>
      <c r="T285" s="227"/>
      <c r="AT285" s="228" t="s">
        <v>173</v>
      </c>
      <c r="AU285" s="228" t="s">
        <v>82</v>
      </c>
      <c r="AV285" s="12" t="s">
        <v>82</v>
      </c>
      <c r="AW285" s="12" t="s">
        <v>36</v>
      </c>
      <c r="AX285" s="12" t="s">
        <v>72</v>
      </c>
      <c r="AY285" s="228" t="s">
        <v>162</v>
      </c>
    </row>
    <row r="286" spans="2:65" s="13" customFormat="1">
      <c r="B286" s="229"/>
      <c r="C286" s="230"/>
      <c r="D286" s="231" t="s">
        <v>173</v>
      </c>
      <c r="E286" s="232" t="s">
        <v>21</v>
      </c>
      <c r="F286" s="233" t="s">
        <v>177</v>
      </c>
      <c r="G286" s="230"/>
      <c r="H286" s="234">
        <v>1.47</v>
      </c>
      <c r="I286" s="235"/>
      <c r="J286" s="230"/>
      <c r="K286" s="230"/>
      <c r="L286" s="236"/>
      <c r="M286" s="237"/>
      <c r="N286" s="238"/>
      <c r="O286" s="238"/>
      <c r="P286" s="238"/>
      <c r="Q286" s="238"/>
      <c r="R286" s="238"/>
      <c r="S286" s="238"/>
      <c r="T286" s="239"/>
      <c r="AT286" s="240" t="s">
        <v>173</v>
      </c>
      <c r="AU286" s="240" t="s">
        <v>82</v>
      </c>
      <c r="AV286" s="13" t="s">
        <v>169</v>
      </c>
      <c r="AW286" s="13" t="s">
        <v>36</v>
      </c>
      <c r="AX286" s="13" t="s">
        <v>80</v>
      </c>
      <c r="AY286" s="240" t="s">
        <v>162</v>
      </c>
    </row>
    <row r="287" spans="2:65" s="1" customFormat="1" ht="28.9" customHeight="1">
      <c r="B287" s="40"/>
      <c r="C287" s="192" t="s">
        <v>366</v>
      </c>
      <c r="D287" s="192" t="s">
        <v>164</v>
      </c>
      <c r="E287" s="193" t="s">
        <v>395</v>
      </c>
      <c r="F287" s="194" t="s">
        <v>396</v>
      </c>
      <c r="G287" s="195" t="s">
        <v>260</v>
      </c>
      <c r="H287" s="196">
        <v>98</v>
      </c>
      <c r="I287" s="197"/>
      <c r="J287" s="198">
        <f>ROUND(I287*H287,2)</f>
        <v>0</v>
      </c>
      <c r="K287" s="194" t="s">
        <v>168</v>
      </c>
      <c r="L287" s="60"/>
      <c r="M287" s="199" t="s">
        <v>21</v>
      </c>
      <c r="N287" s="200" t="s">
        <v>43</v>
      </c>
      <c r="O287" s="41"/>
      <c r="P287" s="201">
        <f>O287*H287</f>
        <v>0</v>
      </c>
      <c r="Q287" s="201">
        <v>0</v>
      </c>
      <c r="R287" s="201">
        <f>Q287*H287</f>
        <v>0</v>
      </c>
      <c r="S287" s="201">
        <v>0</v>
      </c>
      <c r="T287" s="202">
        <f>S287*H287</f>
        <v>0</v>
      </c>
      <c r="AR287" s="23" t="s">
        <v>169</v>
      </c>
      <c r="AT287" s="23" t="s">
        <v>164</v>
      </c>
      <c r="AU287" s="23" t="s">
        <v>82</v>
      </c>
      <c r="AY287" s="23" t="s">
        <v>162</v>
      </c>
      <c r="BE287" s="203">
        <f>IF(N287="základní",J287,0)</f>
        <v>0</v>
      </c>
      <c r="BF287" s="203">
        <f>IF(N287="snížená",J287,0)</f>
        <v>0</v>
      </c>
      <c r="BG287" s="203">
        <f>IF(N287="zákl. přenesená",J287,0)</f>
        <v>0</v>
      </c>
      <c r="BH287" s="203">
        <f>IF(N287="sníž. přenesená",J287,0)</f>
        <v>0</v>
      </c>
      <c r="BI287" s="203">
        <f>IF(N287="nulová",J287,0)</f>
        <v>0</v>
      </c>
      <c r="BJ287" s="23" t="s">
        <v>80</v>
      </c>
      <c r="BK287" s="203">
        <f>ROUND(I287*H287,2)</f>
        <v>0</v>
      </c>
      <c r="BL287" s="23" t="s">
        <v>169</v>
      </c>
      <c r="BM287" s="23" t="s">
        <v>1167</v>
      </c>
    </row>
    <row r="288" spans="2:65" s="1" customFormat="1" ht="135">
      <c r="B288" s="40"/>
      <c r="C288" s="62"/>
      <c r="D288" s="204" t="s">
        <v>171</v>
      </c>
      <c r="E288" s="62"/>
      <c r="F288" s="205" t="s">
        <v>398</v>
      </c>
      <c r="G288" s="62"/>
      <c r="H288" s="62"/>
      <c r="I288" s="162"/>
      <c r="J288" s="62"/>
      <c r="K288" s="62"/>
      <c r="L288" s="60"/>
      <c r="M288" s="206"/>
      <c r="N288" s="41"/>
      <c r="O288" s="41"/>
      <c r="P288" s="41"/>
      <c r="Q288" s="41"/>
      <c r="R288" s="41"/>
      <c r="S288" s="41"/>
      <c r="T288" s="77"/>
      <c r="AT288" s="23" t="s">
        <v>171</v>
      </c>
      <c r="AU288" s="23" t="s">
        <v>82</v>
      </c>
    </row>
    <row r="289" spans="2:65" s="11" customFormat="1">
      <c r="B289" s="207"/>
      <c r="C289" s="208"/>
      <c r="D289" s="204" t="s">
        <v>173</v>
      </c>
      <c r="E289" s="209" t="s">
        <v>21</v>
      </c>
      <c r="F289" s="210" t="s">
        <v>1123</v>
      </c>
      <c r="G289" s="208"/>
      <c r="H289" s="211" t="s">
        <v>21</v>
      </c>
      <c r="I289" s="212"/>
      <c r="J289" s="208"/>
      <c r="K289" s="208"/>
      <c r="L289" s="213"/>
      <c r="M289" s="214"/>
      <c r="N289" s="215"/>
      <c r="O289" s="215"/>
      <c r="P289" s="215"/>
      <c r="Q289" s="215"/>
      <c r="R289" s="215"/>
      <c r="S289" s="215"/>
      <c r="T289" s="216"/>
      <c r="AT289" s="217" t="s">
        <v>173</v>
      </c>
      <c r="AU289" s="217" t="s">
        <v>82</v>
      </c>
      <c r="AV289" s="11" t="s">
        <v>80</v>
      </c>
      <c r="AW289" s="11" t="s">
        <v>36</v>
      </c>
      <c r="AX289" s="11" t="s">
        <v>72</v>
      </c>
      <c r="AY289" s="217" t="s">
        <v>162</v>
      </c>
    </row>
    <row r="290" spans="2:65" s="11" customFormat="1">
      <c r="B290" s="207"/>
      <c r="C290" s="208"/>
      <c r="D290" s="204" t="s">
        <v>173</v>
      </c>
      <c r="E290" s="209" t="s">
        <v>21</v>
      </c>
      <c r="F290" s="210" t="s">
        <v>399</v>
      </c>
      <c r="G290" s="208"/>
      <c r="H290" s="211" t="s">
        <v>21</v>
      </c>
      <c r="I290" s="212"/>
      <c r="J290" s="208"/>
      <c r="K290" s="208"/>
      <c r="L290" s="213"/>
      <c r="M290" s="214"/>
      <c r="N290" s="215"/>
      <c r="O290" s="215"/>
      <c r="P290" s="215"/>
      <c r="Q290" s="215"/>
      <c r="R290" s="215"/>
      <c r="S290" s="215"/>
      <c r="T290" s="216"/>
      <c r="AT290" s="217" t="s">
        <v>173</v>
      </c>
      <c r="AU290" s="217" t="s">
        <v>82</v>
      </c>
      <c r="AV290" s="11" t="s">
        <v>80</v>
      </c>
      <c r="AW290" s="11" t="s">
        <v>36</v>
      </c>
      <c r="AX290" s="11" t="s">
        <v>72</v>
      </c>
      <c r="AY290" s="217" t="s">
        <v>162</v>
      </c>
    </row>
    <row r="291" spans="2:65" s="12" customFormat="1">
      <c r="B291" s="218"/>
      <c r="C291" s="219"/>
      <c r="D291" s="204" t="s">
        <v>173</v>
      </c>
      <c r="E291" s="220" t="s">
        <v>21</v>
      </c>
      <c r="F291" s="221" t="s">
        <v>385</v>
      </c>
      <c r="G291" s="219"/>
      <c r="H291" s="222">
        <v>98</v>
      </c>
      <c r="I291" s="223"/>
      <c r="J291" s="219"/>
      <c r="K291" s="219"/>
      <c r="L291" s="224"/>
      <c r="M291" s="225"/>
      <c r="N291" s="226"/>
      <c r="O291" s="226"/>
      <c r="P291" s="226"/>
      <c r="Q291" s="226"/>
      <c r="R291" s="226"/>
      <c r="S291" s="226"/>
      <c r="T291" s="227"/>
      <c r="AT291" s="228" t="s">
        <v>173</v>
      </c>
      <c r="AU291" s="228" t="s">
        <v>82</v>
      </c>
      <c r="AV291" s="12" t="s">
        <v>82</v>
      </c>
      <c r="AW291" s="12" t="s">
        <v>36</v>
      </c>
      <c r="AX291" s="12" t="s">
        <v>72</v>
      </c>
      <c r="AY291" s="228" t="s">
        <v>162</v>
      </c>
    </row>
    <row r="292" spans="2:65" s="13" customFormat="1">
      <c r="B292" s="229"/>
      <c r="C292" s="230"/>
      <c r="D292" s="204" t="s">
        <v>173</v>
      </c>
      <c r="E292" s="252" t="s">
        <v>21</v>
      </c>
      <c r="F292" s="253" t="s">
        <v>177</v>
      </c>
      <c r="G292" s="230"/>
      <c r="H292" s="254">
        <v>98</v>
      </c>
      <c r="I292" s="235"/>
      <c r="J292" s="230"/>
      <c r="K292" s="230"/>
      <c r="L292" s="236"/>
      <c r="M292" s="237"/>
      <c r="N292" s="238"/>
      <c r="O292" s="238"/>
      <c r="P292" s="238"/>
      <c r="Q292" s="238"/>
      <c r="R292" s="238"/>
      <c r="S292" s="238"/>
      <c r="T292" s="239"/>
      <c r="AT292" s="240" t="s">
        <v>173</v>
      </c>
      <c r="AU292" s="240" t="s">
        <v>82</v>
      </c>
      <c r="AV292" s="13" t="s">
        <v>169</v>
      </c>
      <c r="AW292" s="13" t="s">
        <v>36</v>
      </c>
      <c r="AX292" s="13" t="s">
        <v>80</v>
      </c>
      <c r="AY292" s="240" t="s">
        <v>162</v>
      </c>
    </row>
    <row r="293" spans="2:65" s="10" customFormat="1" ht="29.85" customHeight="1">
      <c r="B293" s="175"/>
      <c r="C293" s="176"/>
      <c r="D293" s="189" t="s">
        <v>71</v>
      </c>
      <c r="E293" s="190" t="s">
        <v>82</v>
      </c>
      <c r="F293" s="190" t="s">
        <v>400</v>
      </c>
      <c r="G293" s="176"/>
      <c r="H293" s="176"/>
      <c r="I293" s="179"/>
      <c r="J293" s="191">
        <f>BK293</f>
        <v>0</v>
      </c>
      <c r="K293" s="176"/>
      <c r="L293" s="181"/>
      <c r="M293" s="182"/>
      <c r="N293" s="183"/>
      <c r="O293" s="183"/>
      <c r="P293" s="184">
        <f>SUM(P294:P320)</f>
        <v>0</v>
      </c>
      <c r="Q293" s="183"/>
      <c r="R293" s="184">
        <f>SUM(R294:R320)</f>
        <v>10.183199999999999</v>
      </c>
      <c r="S293" s="183"/>
      <c r="T293" s="185">
        <f>SUM(T294:T320)</f>
        <v>0</v>
      </c>
      <c r="AR293" s="186" t="s">
        <v>80</v>
      </c>
      <c r="AT293" s="187" t="s">
        <v>71</v>
      </c>
      <c r="AU293" s="187" t="s">
        <v>80</v>
      </c>
      <c r="AY293" s="186" t="s">
        <v>162</v>
      </c>
      <c r="BK293" s="188">
        <f>SUM(BK294:BK320)</f>
        <v>0</v>
      </c>
    </row>
    <row r="294" spans="2:65" s="1" customFormat="1" ht="28.9" customHeight="1">
      <c r="B294" s="40"/>
      <c r="C294" s="192" t="s">
        <v>373</v>
      </c>
      <c r="D294" s="192" t="s">
        <v>164</v>
      </c>
      <c r="E294" s="193" t="s">
        <v>401</v>
      </c>
      <c r="F294" s="194" t="s">
        <v>402</v>
      </c>
      <c r="G294" s="195" t="s">
        <v>403</v>
      </c>
      <c r="H294" s="196">
        <v>483</v>
      </c>
      <c r="I294" s="197"/>
      <c r="J294" s="198">
        <f>ROUND(I294*H294,2)</f>
        <v>0</v>
      </c>
      <c r="K294" s="194" t="s">
        <v>168</v>
      </c>
      <c r="L294" s="60"/>
      <c r="M294" s="199" t="s">
        <v>21</v>
      </c>
      <c r="N294" s="200" t="s">
        <v>43</v>
      </c>
      <c r="O294" s="41"/>
      <c r="P294" s="201">
        <f>O294*H294</f>
        <v>0</v>
      </c>
      <c r="Q294" s="201">
        <v>2.0000000000000001E-4</v>
      </c>
      <c r="R294" s="201">
        <f>Q294*H294</f>
        <v>9.6600000000000005E-2</v>
      </c>
      <c r="S294" s="201">
        <v>0</v>
      </c>
      <c r="T294" s="202">
        <f>S294*H294</f>
        <v>0</v>
      </c>
      <c r="AR294" s="23" t="s">
        <v>169</v>
      </c>
      <c r="AT294" s="23" t="s">
        <v>164</v>
      </c>
      <c r="AU294" s="23" t="s">
        <v>82</v>
      </c>
      <c r="AY294" s="23" t="s">
        <v>162</v>
      </c>
      <c r="BE294" s="203">
        <f>IF(N294="základní",J294,0)</f>
        <v>0</v>
      </c>
      <c r="BF294" s="203">
        <f>IF(N294="snížená",J294,0)</f>
        <v>0</v>
      </c>
      <c r="BG294" s="203">
        <f>IF(N294="zákl. přenesená",J294,0)</f>
        <v>0</v>
      </c>
      <c r="BH294" s="203">
        <f>IF(N294="sníž. přenesená",J294,0)</f>
        <v>0</v>
      </c>
      <c r="BI294" s="203">
        <f>IF(N294="nulová",J294,0)</f>
        <v>0</v>
      </c>
      <c r="BJ294" s="23" t="s">
        <v>80</v>
      </c>
      <c r="BK294" s="203">
        <f>ROUND(I294*H294,2)</f>
        <v>0</v>
      </c>
      <c r="BL294" s="23" t="s">
        <v>169</v>
      </c>
      <c r="BM294" s="23" t="s">
        <v>1168</v>
      </c>
    </row>
    <row r="295" spans="2:65" s="11" customFormat="1">
      <c r="B295" s="207"/>
      <c r="C295" s="208"/>
      <c r="D295" s="204" t="s">
        <v>173</v>
      </c>
      <c r="E295" s="209" t="s">
        <v>21</v>
      </c>
      <c r="F295" s="210" t="s">
        <v>1123</v>
      </c>
      <c r="G295" s="208"/>
      <c r="H295" s="211" t="s">
        <v>21</v>
      </c>
      <c r="I295" s="212"/>
      <c r="J295" s="208"/>
      <c r="K295" s="208"/>
      <c r="L295" s="213"/>
      <c r="M295" s="214"/>
      <c r="N295" s="215"/>
      <c r="O295" s="215"/>
      <c r="P295" s="215"/>
      <c r="Q295" s="215"/>
      <c r="R295" s="215"/>
      <c r="S295" s="215"/>
      <c r="T295" s="216"/>
      <c r="AT295" s="217" t="s">
        <v>173</v>
      </c>
      <c r="AU295" s="217" t="s">
        <v>82</v>
      </c>
      <c r="AV295" s="11" t="s">
        <v>80</v>
      </c>
      <c r="AW295" s="11" t="s">
        <v>36</v>
      </c>
      <c r="AX295" s="11" t="s">
        <v>72</v>
      </c>
      <c r="AY295" s="217" t="s">
        <v>162</v>
      </c>
    </row>
    <row r="296" spans="2:65" s="11" customFormat="1">
      <c r="B296" s="207"/>
      <c r="C296" s="208"/>
      <c r="D296" s="204" t="s">
        <v>173</v>
      </c>
      <c r="E296" s="209" t="s">
        <v>21</v>
      </c>
      <c r="F296" s="210" t="s">
        <v>405</v>
      </c>
      <c r="G296" s="208"/>
      <c r="H296" s="211" t="s">
        <v>21</v>
      </c>
      <c r="I296" s="212"/>
      <c r="J296" s="208"/>
      <c r="K296" s="208"/>
      <c r="L296" s="213"/>
      <c r="M296" s="214"/>
      <c r="N296" s="215"/>
      <c r="O296" s="215"/>
      <c r="P296" s="215"/>
      <c r="Q296" s="215"/>
      <c r="R296" s="215"/>
      <c r="S296" s="215"/>
      <c r="T296" s="216"/>
      <c r="AT296" s="217" t="s">
        <v>173</v>
      </c>
      <c r="AU296" s="217" t="s">
        <v>82</v>
      </c>
      <c r="AV296" s="11" t="s">
        <v>80</v>
      </c>
      <c r="AW296" s="11" t="s">
        <v>36</v>
      </c>
      <c r="AX296" s="11" t="s">
        <v>72</v>
      </c>
      <c r="AY296" s="217" t="s">
        <v>162</v>
      </c>
    </row>
    <row r="297" spans="2:65" s="12" customFormat="1">
      <c r="B297" s="218"/>
      <c r="C297" s="219"/>
      <c r="D297" s="204" t="s">
        <v>173</v>
      </c>
      <c r="E297" s="220" t="s">
        <v>21</v>
      </c>
      <c r="F297" s="221" t="s">
        <v>1169</v>
      </c>
      <c r="G297" s="219"/>
      <c r="H297" s="222">
        <v>220</v>
      </c>
      <c r="I297" s="223"/>
      <c r="J297" s="219"/>
      <c r="K297" s="219"/>
      <c r="L297" s="224"/>
      <c r="M297" s="225"/>
      <c r="N297" s="226"/>
      <c r="O297" s="226"/>
      <c r="P297" s="226"/>
      <c r="Q297" s="226"/>
      <c r="R297" s="226"/>
      <c r="S297" s="226"/>
      <c r="T297" s="227"/>
      <c r="AT297" s="228" t="s">
        <v>173</v>
      </c>
      <c r="AU297" s="228" t="s">
        <v>82</v>
      </c>
      <c r="AV297" s="12" t="s">
        <v>82</v>
      </c>
      <c r="AW297" s="12" t="s">
        <v>36</v>
      </c>
      <c r="AX297" s="12" t="s">
        <v>72</v>
      </c>
      <c r="AY297" s="228" t="s">
        <v>162</v>
      </c>
    </row>
    <row r="298" spans="2:65" s="11" customFormat="1">
      <c r="B298" s="207"/>
      <c r="C298" s="208"/>
      <c r="D298" s="204" t="s">
        <v>173</v>
      </c>
      <c r="E298" s="209" t="s">
        <v>21</v>
      </c>
      <c r="F298" s="210" t="s">
        <v>407</v>
      </c>
      <c r="G298" s="208"/>
      <c r="H298" s="211" t="s">
        <v>21</v>
      </c>
      <c r="I298" s="212"/>
      <c r="J298" s="208"/>
      <c r="K298" s="208"/>
      <c r="L298" s="213"/>
      <c r="M298" s="214"/>
      <c r="N298" s="215"/>
      <c r="O298" s="215"/>
      <c r="P298" s="215"/>
      <c r="Q298" s="215"/>
      <c r="R298" s="215"/>
      <c r="S298" s="215"/>
      <c r="T298" s="216"/>
      <c r="AT298" s="217" t="s">
        <v>173</v>
      </c>
      <c r="AU298" s="217" t="s">
        <v>82</v>
      </c>
      <c r="AV298" s="11" t="s">
        <v>80</v>
      </c>
      <c r="AW298" s="11" t="s">
        <v>36</v>
      </c>
      <c r="AX298" s="11" t="s">
        <v>72</v>
      </c>
      <c r="AY298" s="217" t="s">
        <v>162</v>
      </c>
    </row>
    <row r="299" spans="2:65" s="12" customFormat="1">
      <c r="B299" s="218"/>
      <c r="C299" s="219"/>
      <c r="D299" s="204" t="s">
        <v>173</v>
      </c>
      <c r="E299" s="220" t="s">
        <v>21</v>
      </c>
      <c r="F299" s="221" t="s">
        <v>712</v>
      </c>
      <c r="G299" s="219"/>
      <c r="H299" s="222">
        <v>65</v>
      </c>
      <c r="I299" s="223"/>
      <c r="J299" s="219"/>
      <c r="K299" s="219"/>
      <c r="L299" s="224"/>
      <c r="M299" s="225"/>
      <c r="N299" s="226"/>
      <c r="O299" s="226"/>
      <c r="P299" s="226"/>
      <c r="Q299" s="226"/>
      <c r="R299" s="226"/>
      <c r="S299" s="226"/>
      <c r="T299" s="227"/>
      <c r="AT299" s="228" t="s">
        <v>173</v>
      </c>
      <c r="AU299" s="228" t="s">
        <v>82</v>
      </c>
      <c r="AV299" s="12" t="s">
        <v>82</v>
      </c>
      <c r="AW299" s="12" t="s">
        <v>36</v>
      </c>
      <c r="AX299" s="12" t="s">
        <v>72</v>
      </c>
      <c r="AY299" s="228" t="s">
        <v>162</v>
      </c>
    </row>
    <row r="300" spans="2:65" s="12" customFormat="1">
      <c r="B300" s="218"/>
      <c r="C300" s="219"/>
      <c r="D300" s="204" t="s">
        <v>173</v>
      </c>
      <c r="E300" s="220" t="s">
        <v>21</v>
      </c>
      <c r="F300" s="221" t="s">
        <v>409</v>
      </c>
      <c r="G300" s="219"/>
      <c r="H300" s="222">
        <v>43</v>
      </c>
      <c r="I300" s="223"/>
      <c r="J300" s="219"/>
      <c r="K300" s="219"/>
      <c r="L300" s="224"/>
      <c r="M300" s="225"/>
      <c r="N300" s="226"/>
      <c r="O300" s="226"/>
      <c r="P300" s="226"/>
      <c r="Q300" s="226"/>
      <c r="R300" s="226"/>
      <c r="S300" s="226"/>
      <c r="T300" s="227"/>
      <c r="AT300" s="228" t="s">
        <v>173</v>
      </c>
      <c r="AU300" s="228" t="s">
        <v>82</v>
      </c>
      <c r="AV300" s="12" t="s">
        <v>82</v>
      </c>
      <c r="AW300" s="12" t="s">
        <v>36</v>
      </c>
      <c r="AX300" s="12" t="s">
        <v>72</v>
      </c>
      <c r="AY300" s="228" t="s">
        <v>162</v>
      </c>
    </row>
    <row r="301" spans="2:65" s="11" customFormat="1">
      <c r="B301" s="207"/>
      <c r="C301" s="208"/>
      <c r="D301" s="204" t="s">
        <v>173</v>
      </c>
      <c r="E301" s="209" t="s">
        <v>21</v>
      </c>
      <c r="F301" s="210" t="s">
        <v>410</v>
      </c>
      <c r="G301" s="208"/>
      <c r="H301" s="211" t="s">
        <v>21</v>
      </c>
      <c r="I301" s="212"/>
      <c r="J301" s="208"/>
      <c r="K301" s="208"/>
      <c r="L301" s="213"/>
      <c r="M301" s="214"/>
      <c r="N301" s="215"/>
      <c r="O301" s="215"/>
      <c r="P301" s="215"/>
      <c r="Q301" s="215"/>
      <c r="R301" s="215"/>
      <c r="S301" s="215"/>
      <c r="T301" s="216"/>
      <c r="AT301" s="217" t="s">
        <v>173</v>
      </c>
      <c r="AU301" s="217" t="s">
        <v>82</v>
      </c>
      <c r="AV301" s="11" t="s">
        <v>80</v>
      </c>
      <c r="AW301" s="11" t="s">
        <v>36</v>
      </c>
      <c r="AX301" s="11" t="s">
        <v>72</v>
      </c>
      <c r="AY301" s="217" t="s">
        <v>162</v>
      </c>
    </row>
    <row r="302" spans="2:65" s="12" customFormat="1">
      <c r="B302" s="218"/>
      <c r="C302" s="219"/>
      <c r="D302" s="204" t="s">
        <v>173</v>
      </c>
      <c r="E302" s="220" t="s">
        <v>21</v>
      </c>
      <c r="F302" s="221" t="s">
        <v>411</v>
      </c>
      <c r="G302" s="219"/>
      <c r="H302" s="222">
        <v>155</v>
      </c>
      <c r="I302" s="223"/>
      <c r="J302" s="219"/>
      <c r="K302" s="219"/>
      <c r="L302" s="224"/>
      <c r="M302" s="225"/>
      <c r="N302" s="226"/>
      <c r="O302" s="226"/>
      <c r="P302" s="226"/>
      <c r="Q302" s="226"/>
      <c r="R302" s="226"/>
      <c r="S302" s="226"/>
      <c r="T302" s="227"/>
      <c r="AT302" s="228" t="s">
        <v>173</v>
      </c>
      <c r="AU302" s="228" t="s">
        <v>82</v>
      </c>
      <c r="AV302" s="12" t="s">
        <v>82</v>
      </c>
      <c r="AW302" s="12" t="s">
        <v>36</v>
      </c>
      <c r="AX302" s="12" t="s">
        <v>72</v>
      </c>
      <c r="AY302" s="228" t="s">
        <v>162</v>
      </c>
    </row>
    <row r="303" spans="2:65" s="13" customFormat="1">
      <c r="B303" s="229"/>
      <c r="C303" s="230"/>
      <c r="D303" s="231" t="s">
        <v>173</v>
      </c>
      <c r="E303" s="232" t="s">
        <v>21</v>
      </c>
      <c r="F303" s="233" t="s">
        <v>177</v>
      </c>
      <c r="G303" s="230"/>
      <c r="H303" s="234">
        <v>483</v>
      </c>
      <c r="I303" s="235"/>
      <c r="J303" s="230"/>
      <c r="K303" s="230"/>
      <c r="L303" s="236"/>
      <c r="M303" s="237"/>
      <c r="N303" s="238"/>
      <c r="O303" s="238"/>
      <c r="P303" s="238"/>
      <c r="Q303" s="238"/>
      <c r="R303" s="238"/>
      <c r="S303" s="238"/>
      <c r="T303" s="239"/>
      <c r="AT303" s="240" t="s">
        <v>173</v>
      </c>
      <c r="AU303" s="240" t="s">
        <v>82</v>
      </c>
      <c r="AV303" s="13" t="s">
        <v>169</v>
      </c>
      <c r="AW303" s="13" t="s">
        <v>36</v>
      </c>
      <c r="AX303" s="13" t="s">
        <v>80</v>
      </c>
      <c r="AY303" s="240" t="s">
        <v>162</v>
      </c>
    </row>
    <row r="304" spans="2:65" s="1" customFormat="1" ht="28.9" customHeight="1">
      <c r="B304" s="40"/>
      <c r="C304" s="192" t="s">
        <v>379</v>
      </c>
      <c r="D304" s="192" t="s">
        <v>164</v>
      </c>
      <c r="E304" s="193" t="s">
        <v>413</v>
      </c>
      <c r="F304" s="194" t="s">
        <v>414</v>
      </c>
      <c r="G304" s="195" t="s">
        <v>403</v>
      </c>
      <c r="H304" s="196">
        <v>44</v>
      </c>
      <c r="I304" s="197"/>
      <c r="J304" s="198">
        <f>ROUND(I304*H304,2)</f>
        <v>0</v>
      </c>
      <c r="K304" s="194" t="s">
        <v>168</v>
      </c>
      <c r="L304" s="60"/>
      <c r="M304" s="199" t="s">
        <v>21</v>
      </c>
      <c r="N304" s="200" t="s">
        <v>43</v>
      </c>
      <c r="O304" s="41"/>
      <c r="P304" s="201">
        <f>O304*H304</f>
        <v>0</v>
      </c>
      <c r="Q304" s="201">
        <v>2.7999999999999998E-4</v>
      </c>
      <c r="R304" s="201">
        <f>Q304*H304</f>
        <v>1.2319999999999999E-2</v>
      </c>
      <c r="S304" s="201">
        <v>0</v>
      </c>
      <c r="T304" s="202">
        <f>S304*H304</f>
        <v>0</v>
      </c>
      <c r="AR304" s="23" t="s">
        <v>169</v>
      </c>
      <c r="AT304" s="23" t="s">
        <v>164</v>
      </c>
      <c r="AU304" s="23" t="s">
        <v>82</v>
      </c>
      <c r="AY304" s="23" t="s">
        <v>162</v>
      </c>
      <c r="BE304" s="203">
        <f>IF(N304="základní",J304,0)</f>
        <v>0</v>
      </c>
      <c r="BF304" s="203">
        <f>IF(N304="snížená",J304,0)</f>
        <v>0</v>
      </c>
      <c r="BG304" s="203">
        <f>IF(N304="zákl. přenesená",J304,0)</f>
        <v>0</v>
      </c>
      <c r="BH304" s="203">
        <f>IF(N304="sníž. přenesená",J304,0)</f>
        <v>0</v>
      </c>
      <c r="BI304" s="203">
        <f>IF(N304="nulová",J304,0)</f>
        <v>0</v>
      </c>
      <c r="BJ304" s="23" t="s">
        <v>80</v>
      </c>
      <c r="BK304" s="203">
        <f>ROUND(I304*H304,2)</f>
        <v>0</v>
      </c>
      <c r="BL304" s="23" t="s">
        <v>169</v>
      </c>
      <c r="BM304" s="23" t="s">
        <v>1170</v>
      </c>
    </row>
    <row r="305" spans="2:65" s="11" customFormat="1">
      <c r="B305" s="207"/>
      <c r="C305" s="208"/>
      <c r="D305" s="204" t="s">
        <v>173</v>
      </c>
      <c r="E305" s="209" t="s">
        <v>21</v>
      </c>
      <c r="F305" s="210" t="s">
        <v>1123</v>
      </c>
      <c r="G305" s="208"/>
      <c r="H305" s="211" t="s">
        <v>21</v>
      </c>
      <c r="I305" s="212"/>
      <c r="J305" s="208"/>
      <c r="K305" s="208"/>
      <c r="L305" s="213"/>
      <c r="M305" s="214"/>
      <c r="N305" s="215"/>
      <c r="O305" s="215"/>
      <c r="P305" s="215"/>
      <c r="Q305" s="215"/>
      <c r="R305" s="215"/>
      <c r="S305" s="215"/>
      <c r="T305" s="216"/>
      <c r="AT305" s="217" t="s">
        <v>173</v>
      </c>
      <c r="AU305" s="217" t="s">
        <v>82</v>
      </c>
      <c r="AV305" s="11" t="s">
        <v>80</v>
      </c>
      <c r="AW305" s="11" t="s">
        <v>36</v>
      </c>
      <c r="AX305" s="11" t="s">
        <v>72</v>
      </c>
      <c r="AY305" s="217" t="s">
        <v>162</v>
      </c>
    </row>
    <row r="306" spans="2:65" s="11" customFormat="1">
      <c r="B306" s="207"/>
      <c r="C306" s="208"/>
      <c r="D306" s="204" t="s">
        <v>173</v>
      </c>
      <c r="E306" s="209" t="s">
        <v>21</v>
      </c>
      <c r="F306" s="210" t="s">
        <v>416</v>
      </c>
      <c r="G306" s="208"/>
      <c r="H306" s="211" t="s">
        <v>21</v>
      </c>
      <c r="I306" s="212"/>
      <c r="J306" s="208"/>
      <c r="K306" s="208"/>
      <c r="L306" s="213"/>
      <c r="M306" s="214"/>
      <c r="N306" s="215"/>
      <c r="O306" s="215"/>
      <c r="P306" s="215"/>
      <c r="Q306" s="215"/>
      <c r="R306" s="215"/>
      <c r="S306" s="215"/>
      <c r="T306" s="216"/>
      <c r="AT306" s="217" t="s">
        <v>173</v>
      </c>
      <c r="AU306" s="217" t="s">
        <v>82</v>
      </c>
      <c r="AV306" s="11" t="s">
        <v>80</v>
      </c>
      <c r="AW306" s="11" t="s">
        <v>36</v>
      </c>
      <c r="AX306" s="11" t="s">
        <v>72</v>
      </c>
      <c r="AY306" s="217" t="s">
        <v>162</v>
      </c>
    </row>
    <row r="307" spans="2:65" s="12" customFormat="1">
      <c r="B307" s="218"/>
      <c r="C307" s="219"/>
      <c r="D307" s="204" t="s">
        <v>173</v>
      </c>
      <c r="E307" s="220" t="s">
        <v>21</v>
      </c>
      <c r="F307" s="221" t="s">
        <v>459</v>
      </c>
      <c r="G307" s="219"/>
      <c r="H307" s="222">
        <v>44</v>
      </c>
      <c r="I307" s="223"/>
      <c r="J307" s="219"/>
      <c r="K307" s="219"/>
      <c r="L307" s="224"/>
      <c r="M307" s="225"/>
      <c r="N307" s="226"/>
      <c r="O307" s="226"/>
      <c r="P307" s="226"/>
      <c r="Q307" s="226"/>
      <c r="R307" s="226"/>
      <c r="S307" s="226"/>
      <c r="T307" s="227"/>
      <c r="AT307" s="228" t="s">
        <v>173</v>
      </c>
      <c r="AU307" s="228" t="s">
        <v>82</v>
      </c>
      <c r="AV307" s="12" t="s">
        <v>82</v>
      </c>
      <c r="AW307" s="12" t="s">
        <v>36</v>
      </c>
      <c r="AX307" s="12" t="s">
        <v>72</v>
      </c>
      <c r="AY307" s="228" t="s">
        <v>162</v>
      </c>
    </row>
    <row r="308" spans="2:65" s="13" customFormat="1">
      <c r="B308" s="229"/>
      <c r="C308" s="230"/>
      <c r="D308" s="231" t="s">
        <v>173</v>
      </c>
      <c r="E308" s="232" t="s">
        <v>21</v>
      </c>
      <c r="F308" s="233" t="s">
        <v>177</v>
      </c>
      <c r="G308" s="230"/>
      <c r="H308" s="234">
        <v>44</v>
      </c>
      <c r="I308" s="235"/>
      <c r="J308" s="230"/>
      <c r="K308" s="230"/>
      <c r="L308" s="236"/>
      <c r="M308" s="237"/>
      <c r="N308" s="238"/>
      <c r="O308" s="238"/>
      <c r="P308" s="238"/>
      <c r="Q308" s="238"/>
      <c r="R308" s="238"/>
      <c r="S308" s="238"/>
      <c r="T308" s="239"/>
      <c r="AT308" s="240" t="s">
        <v>173</v>
      </c>
      <c r="AU308" s="240" t="s">
        <v>82</v>
      </c>
      <c r="AV308" s="13" t="s">
        <v>169</v>
      </c>
      <c r="AW308" s="13" t="s">
        <v>36</v>
      </c>
      <c r="AX308" s="13" t="s">
        <v>80</v>
      </c>
      <c r="AY308" s="240" t="s">
        <v>162</v>
      </c>
    </row>
    <row r="309" spans="2:65" s="1" customFormat="1" ht="28.9" customHeight="1">
      <c r="B309" s="40"/>
      <c r="C309" s="192" t="s">
        <v>386</v>
      </c>
      <c r="D309" s="192" t="s">
        <v>164</v>
      </c>
      <c r="E309" s="193" t="s">
        <v>419</v>
      </c>
      <c r="F309" s="194" t="s">
        <v>420</v>
      </c>
      <c r="G309" s="195" t="s">
        <v>167</v>
      </c>
      <c r="H309" s="196">
        <v>4</v>
      </c>
      <c r="I309" s="197"/>
      <c r="J309" s="198">
        <f>ROUND(I309*H309,2)</f>
        <v>0</v>
      </c>
      <c r="K309" s="194" t="s">
        <v>168</v>
      </c>
      <c r="L309" s="60"/>
      <c r="M309" s="199" t="s">
        <v>21</v>
      </c>
      <c r="N309" s="200" t="s">
        <v>43</v>
      </c>
      <c r="O309" s="41"/>
      <c r="P309" s="201">
        <f>O309*H309</f>
        <v>0</v>
      </c>
      <c r="Q309" s="201">
        <v>2.45329</v>
      </c>
      <c r="R309" s="201">
        <f>Q309*H309</f>
        <v>9.8131599999999999</v>
      </c>
      <c r="S309" s="201">
        <v>0</v>
      </c>
      <c r="T309" s="202">
        <f>S309*H309</f>
        <v>0</v>
      </c>
      <c r="AR309" s="23" t="s">
        <v>169</v>
      </c>
      <c r="AT309" s="23" t="s">
        <v>164</v>
      </c>
      <c r="AU309" s="23" t="s">
        <v>82</v>
      </c>
      <c r="AY309" s="23" t="s">
        <v>162</v>
      </c>
      <c r="BE309" s="203">
        <f>IF(N309="základní",J309,0)</f>
        <v>0</v>
      </c>
      <c r="BF309" s="203">
        <f>IF(N309="snížená",J309,0)</f>
        <v>0</v>
      </c>
      <c r="BG309" s="203">
        <f>IF(N309="zákl. přenesená",J309,0)</f>
        <v>0</v>
      </c>
      <c r="BH309" s="203">
        <f>IF(N309="sníž. přenesená",J309,0)</f>
        <v>0</v>
      </c>
      <c r="BI309" s="203">
        <f>IF(N309="nulová",J309,0)</f>
        <v>0</v>
      </c>
      <c r="BJ309" s="23" t="s">
        <v>80</v>
      </c>
      <c r="BK309" s="203">
        <f>ROUND(I309*H309,2)</f>
        <v>0</v>
      </c>
      <c r="BL309" s="23" t="s">
        <v>169</v>
      </c>
      <c r="BM309" s="23" t="s">
        <v>1171</v>
      </c>
    </row>
    <row r="310" spans="2:65" s="1" customFormat="1" ht="94.5">
      <c r="B310" s="40"/>
      <c r="C310" s="62"/>
      <c r="D310" s="204" t="s">
        <v>171</v>
      </c>
      <c r="E310" s="62"/>
      <c r="F310" s="205" t="s">
        <v>422</v>
      </c>
      <c r="G310" s="62"/>
      <c r="H310" s="62"/>
      <c r="I310" s="162"/>
      <c r="J310" s="62"/>
      <c r="K310" s="62"/>
      <c r="L310" s="60"/>
      <c r="M310" s="206"/>
      <c r="N310" s="41"/>
      <c r="O310" s="41"/>
      <c r="P310" s="41"/>
      <c r="Q310" s="41"/>
      <c r="R310" s="41"/>
      <c r="S310" s="41"/>
      <c r="T310" s="77"/>
      <c r="AT310" s="23" t="s">
        <v>171</v>
      </c>
      <c r="AU310" s="23" t="s">
        <v>82</v>
      </c>
    </row>
    <row r="311" spans="2:65" s="11" customFormat="1">
      <c r="B311" s="207"/>
      <c r="C311" s="208"/>
      <c r="D311" s="204" t="s">
        <v>173</v>
      </c>
      <c r="E311" s="209" t="s">
        <v>21</v>
      </c>
      <c r="F311" s="210" t="s">
        <v>1123</v>
      </c>
      <c r="G311" s="208"/>
      <c r="H311" s="211" t="s">
        <v>21</v>
      </c>
      <c r="I311" s="212"/>
      <c r="J311" s="208"/>
      <c r="K311" s="208"/>
      <c r="L311" s="213"/>
      <c r="M311" s="214"/>
      <c r="N311" s="215"/>
      <c r="O311" s="215"/>
      <c r="P311" s="215"/>
      <c r="Q311" s="215"/>
      <c r="R311" s="215"/>
      <c r="S311" s="215"/>
      <c r="T311" s="216"/>
      <c r="AT311" s="217" t="s">
        <v>173</v>
      </c>
      <c r="AU311" s="217" t="s">
        <v>82</v>
      </c>
      <c r="AV311" s="11" t="s">
        <v>80</v>
      </c>
      <c r="AW311" s="11" t="s">
        <v>36</v>
      </c>
      <c r="AX311" s="11" t="s">
        <v>72</v>
      </c>
      <c r="AY311" s="217" t="s">
        <v>162</v>
      </c>
    </row>
    <row r="312" spans="2:65" s="11" customFormat="1">
      <c r="B312" s="207"/>
      <c r="C312" s="208"/>
      <c r="D312" s="204" t="s">
        <v>173</v>
      </c>
      <c r="E312" s="209" t="s">
        <v>21</v>
      </c>
      <c r="F312" s="210" t="s">
        <v>423</v>
      </c>
      <c r="G312" s="208"/>
      <c r="H312" s="211" t="s">
        <v>21</v>
      </c>
      <c r="I312" s="212"/>
      <c r="J312" s="208"/>
      <c r="K312" s="208"/>
      <c r="L312" s="213"/>
      <c r="M312" s="214"/>
      <c r="N312" s="215"/>
      <c r="O312" s="215"/>
      <c r="P312" s="215"/>
      <c r="Q312" s="215"/>
      <c r="R312" s="215"/>
      <c r="S312" s="215"/>
      <c r="T312" s="216"/>
      <c r="AT312" s="217" t="s">
        <v>173</v>
      </c>
      <c r="AU312" s="217" t="s">
        <v>82</v>
      </c>
      <c r="AV312" s="11" t="s">
        <v>80</v>
      </c>
      <c r="AW312" s="11" t="s">
        <v>36</v>
      </c>
      <c r="AX312" s="11" t="s">
        <v>72</v>
      </c>
      <c r="AY312" s="217" t="s">
        <v>162</v>
      </c>
    </row>
    <row r="313" spans="2:65" s="12" customFormat="1">
      <c r="B313" s="218"/>
      <c r="C313" s="219"/>
      <c r="D313" s="204" t="s">
        <v>173</v>
      </c>
      <c r="E313" s="220" t="s">
        <v>21</v>
      </c>
      <c r="F313" s="221" t="s">
        <v>169</v>
      </c>
      <c r="G313" s="219"/>
      <c r="H313" s="222">
        <v>4</v>
      </c>
      <c r="I313" s="223"/>
      <c r="J313" s="219"/>
      <c r="K313" s="219"/>
      <c r="L313" s="224"/>
      <c r="M313" s="225"/>
      <c r="N313" s="226"/>
      <c r="O313" s="226"/>
      <c r="P313" s="226"/>
      <c r="Q313" s="226"/>
      <c r="R313" s="226"/>
      <c r="S313" s="226"/>
      <c r="T313" s="227"/>
      <c r="AT313" s="228" t="s">
        <v>173</v>
      </c>
      <c r="AU313" s="228" t="s">
        <v>82</v>
      </c>
      <c r="AV313" s="12" t="s">
        <v>82</v>
      </c>
      <c r="AW313" s="12" t="s">
        <v>36</v>
      </c>
      <c r="AX313" s="12" t="s">
        <v>72</v>
      </c>
      <c r="AY313" s="228" t="s">
        <v>162</v>
      </c>
    </row>
    <row r="314" spans="2:65" s="13" customFormat="1">
      <c r="B314" s="229"/>
      <c r="C314" s="230"/>
      <c r="D314" s="231" t="s">
        <v>173</v>
      </c>
      <c r="E314" s="232" t="s">
        <v>21</v>
      </c>
      <c r="F314" s="233" t="s">
        <v>177</v>
      </c>
      <c r="G314" s="230"/>
      <c r="H314" s="234">
        <v>4</v>
      </c>
      <c r="I314" s="235"/>
      <c r="J314" s="230"/>
      <c r="K314" s="230"/>
      <c r="L314" s="236"/>
      <c r="M314" s="237"/>
      <c r="N314" s="238"/>
      <c r="O314" s="238"/>
      <c r="P314" s="238"/>
      <c r="Q314" s="238"/>
      <c r="R314" s="238"/>
      <c r="S314" s="238"/>
      <c r="T314" s="239"/>
      <c r="AT314" s="240" t="s">
        <v>173</v>
      </c>
      <c r="AU314" s="240" t="s">
        <v>82</v>
      </c>
      <c r="AV314" s="13" t="s">
        <v>169</v>
      </c>
      <c r="AW314" s="13" t="s">
        <v>36</v>
      </c>
      <c r="AX314" s="13" t="s">
        <v>80</v>
      </c>
      <c r="AY314" s="240" t="s">
        <v>162</v>
      </c>
    </row>
    <row r="315" spans="2:65" s="1" customFormat="1" ht="40.15" customHeight="1">
      <c r="B315" s="40"/>
      <c r="C315" s="192" t="s">
        <v>394</v>
      </c>
      <c r="D315" s="192" t="s">
        <v>164</v>
      </c>
      <c r="E315" s="193" t="s">
        <v>425</v>
      </c>
      <c r="F315" s="194" t="s">
        <v>426</v>
      </c>
      <c r="G315" s="195" t="s">
        <v>403</v>
      </c>
      <c r="H315" s="196">
        <v>51</v>
      </c>
      <c r="I315" s="197"/>
      <c r="J315" s="198">
        <f>ROUND(I315*H315,2)</f>
        <v>0</v>
      </c>
      <c r="K315" s="194" t="s">
        <v>168</v>
      </c>
      <c r="L315" s="60"/>
      <c r="M315" s="199" t="s">
        <v>21</v>
      </c>
      <c r="N315" s="200" t="s">
        <v>43</v>
      </c>
      <c r="O315" s="41"/>
      <c r="P315" s="201">
        <f>O315*H315</f>
        <v>0</v>
      </c>
      <c r="Q315" s="201">
        <v>5.1200000000000004E-3</v>
      </c>
      <c r="R315" s="201">
        <f>Q315*H315</f>
        <v>0.26112000000000002</v>
      </c>
      <c r="S315" s="201">
        <v>0</v>
      </c>
      <c r="T315" s="202">
        <f>S315*H315</f>
        <v>0</v>
      </c>
      <c r="AR315" s="23" t="s">
        <v>169</v>
      </c>
      <c r="AT315" s="23" t="s">
        <v>164</v>
      </c>
      <c r="AU315" s="23" t="s">
        <v>82</v>
      </c>
      <c r="AY315" s="23" t="s">
        <v>162</v>
      </c>
      <c r="BE315" s="203">
        <f>IF(N315="základní",J315,0)</f>
        <v>0</v>
      </c>
      <c r="BF315" s="203">
        <f>IF(N315="snížená",J315,0)</f>
        <v>0</v>
      </c>
      <c r="BG315" s="203">
        <f>IF(N315="zákl. přenesená",J315,0)</f>
        <v>0</v>
      </c>
      <c r="BH315" s="203">
        <f>IF(N315="sníž. přenesená",J315,0)</f>
        <v>0</v>
      </c>
      <c r="BI315" s="203">
        <f>IF(N315="nulová",J315,0)</f>
        <v>0</v>
      </c>
      <c r="BJ315" s="23" t="s">
        <v>80</v>
      </c>
      <c r="BK315" s="203">
        <f>ROUND(I315*H315,2)</f>
        <v>0</v>
      </c>
      <c r="BL315" s="23" t="s">
        <v>169</v>
      </c>
      <c r="BM315" s="23" t="s">
        <v>1172</v>
      </c>
    </row>
    <row r="316" spans="2:65" s="1" customFormat="1" ht="121.5">
      <c r="B316" s="40"/>
      <c r="C316" s="62"/>
      <c r="D316" s="204" t="s">
        <v>171</v>
      </c>
      <c r="E316" s="62"/>
      <c r="F316" s="205" t="s">
        <v>428</v>
      </c>
      <c r="G316" s="62"/>
      <c r="H316" s="62"/>
      <c r="I316" s="162"/>
      <c r="J316" s="62"/>
      <c r="K316" s="62"/>
      <c r="L316" s="60"/>
      <c r="M316" s="206"/>
      <c r="N316" s="41"/>
      <c r="O316" s="41"/>
      <c r="P316" s="41"/>
      <c r="Q316" s="41"/>
      <c r="R316" s="41"/>
      <c r="S316" s="41"/>
      <c r="T316" s="77"/>
      <c r="AT316" s="23" t="s">
        <v>171</v>
      </c>
      <c r="AU316" s="23" t="s">
        <v>82</v>
      </c>
    </row>
    <row r="317" spans="2:65" s="11" customFormat="1">
      <c r="B317" s="207"/>
      <c r="C317" s="208"/>
      <c r="D317" s="204" t="s">
        <v>173</v>
      </c>
      <c r="E317" s="209" t="s">
        <v>21</v>
      </c>
      <c r="F317" s="210" t="s">
        <v>1123</v>
      </c>
      <c r="G317" s="208"/>
      <c r="H317" s="211" t="s">
        <v>21</v>
      </c>
      <c r="I317" s="212"/>
      <c r="J317" s="208"/>
      <c r="K317" s="208"/>
      <c r="L317" s="213"/>
      <c r="M317" s="214"/>
      <c r="N317" s="215"/>
      <c r="O317" s="215"/>
      <c r="P317" s="215"/>
      <c r="Q317" s="215"/>
      <c r="R317" s="215"/>
      <c r="S317" s="215"/>
      <c r="T317" s="216"/>
      <c r="AT317" s="217" t="s">
        <v>173</v>
      </c>
      <c r="AU317" s="217" t="s">
        <v>82</v>
      </c>
      <c r="AV317" s="11" t="s">
        <v>80</v>
      </c>
      <c r="AW317" s="11" t="s">
        <v>36</v>
      </c>
      <c r="AX317" s="11" t="s">
        <v>72</v>
      </c>
      <c r="AY317" s="217" t="s">
        <v>162</v>
      </c>
    </row>
    <row r="318" spans="2:65" s="11" customFormat="1">
      <c r="B318" s="207"/>
      <c r="C318" s="208"/>
      <c r="D318" s="204" t="s">
        <v>173</v>
      </c>
      <c r="E318" s="209" t="s">
        <v>21</v>
      </c>
      <c r="F318" s="210" t="s">
        <v>429</v>
      </c>
      <c r="G318" s="208"/>
      <c r="H318" s="211" t="s">
        <v>21</v>
      </c>
      <c r="I318" s="212"/>
      <c r="J318" s="208"/>
      <c r="K318" s="208"/>
      <c r="L318" s="213"/>
      <c r="M318" s="214"/>
      <c r="N318" s="215"/>
      <c r="O318" s="215"/>
      <c r="P318" s="215"/>
      <c r="Q318" s="215"/>
      <c r="R318" s="215"/>
      <c r="S318" s="215"/>
      <c r="T318" s="216"/>
      <c r="AT318" s="217" t="s">
        <v>173</v>
      </c>
      <c r="AU318" s="217" t="s">
        <v>82</v>
      </c>
      <c r="AV318" s="11" t="s">
        <v>80</v>
      </c>
      <c r="AW318" s="11" t="s">
        <v>36</v>
      </c>
      <c r="AX318" s="11" t="s">
        <v>72</v>
      </c>
      <c r="AY318" s="217" t="s">
        <v>162</v>
      </c>
    </row>
    <row r="319" spans="2:65" s="12" customFormat="1">
      <c r="B319" s="218"/>
      <c r="C319" s="219"/>
      <c r="D319" s="204" t="s">
        <v>173</v>
      </c>
      <c r="E319" s="220" t="s">
        <v>21</v>
      </c>
      <c r="F319" s="221" t="s">
        <v>510</v>
      </c>
      <c r="G319" s="219"/>
      <c r="H319" s="222">
        <v>51</v>
      </c>
      <c r="I319" s="223"/>
      <c r="J319" s="219"/>
      <c r="K319" s="219"/>
      <c r="L319" s="224"/>
      <c r="M319" s="225"/>
      <c r="N319" s="226"/>
      <c r="O319" s="226"/>
      <c r="P319" s="226"/>
      <c r="Q319" s="226"/>
      <c r="R319" s="226"/>
      <c r="S319" s="226"/>
      <c r="T319" s="227"/>
      <c r="AT319" s="228" t="s">
        <v>173</v>
      </c>
      <c r="AU319" s="228" t="s">
        <v>82</v>
      </c>
      <c r="AV319" s="12" t="s">
        <v>82</v>
      </c>
      <c r="AW319" s="12" t="s">
        <v>36</v>
      </c>
      <c r="AX319" s="12" t="s">
        <v>72</v>
      </c>
      <c r="AY319" s="228" t="s">
        <v>162</v>
      </c>
    </row>
    <row r="320" spans="2:65" s="13" customFormat="1">
      <c r="B320" s="229"/>
      <c r="C320" s="230"/>
      <c r="D320" s="204" t="s">
        <v>173</v>
      </c>
      <c r="E320" s="252" t="s">
        <v>21</v>
      </c>
      <c r="F320" s="253" t="s">
        <v>177</v>
      </c>
      <c r="G320" s="230"/>
      <c r="H320" s="254">
        <v>51</v>
      </c>
      <c r="I320" s="235"/>
      <c r="J320" s="230"/>
      <c r="K320" s="230"/>
      <c r="L320" s="236"/>
      <c r="M320" s="237"/>
      <c r="N320" s="238"/>
      <c r="O320" s="238"/>
      <c r="P320" s="238"/>
      <c r="Q320" s="238"/>
      <c r="R320" s="238"/>
      <c r="S320" s="238"/>
      <c r="T320" s="239"/>
      <c r="AT320" s="240" t="s">
        <v>173</v>
      </c>
      <c r="AU320" s="240" t="s">
        <v>82</v>
      </c>
      <c r="AV320" s="13" t="s">
        <v>169</v>
      </c>
      <c r="AW320" s="13" t="s">
        <v>36</v>
      </c>
      <c r="AX320" s="13" t="s">
        <v>80</v>
      </c>
      <c r="AY320" s="240" t="s">
        <v>162</v>
      </c>
    </row>
    <row r="321" spans="2:65" s="10" customFormat="1" ht="29.85" customHeight="1">
      <c r="B321" s="175"/>
      <c r="C321" s="176"/>
      <c r="D321" s="189" t="s">
        <v>71</v>
      </c>
      <c r="E321" s="190" t="s">
        <v>183</v>
      </c>
      <c r="F321" s="190" t="s">
        <v>431</v>
      </c>
      <c r="G321" s="176"/>
      <c r="H321" s="176"/>
      <c r="I321" s="179"/>
      <c r="J321" s="191">
        <f>BK321</f>
        <v>0</v>
      </c>
      <c r="K321" s="176"/>
      <c r="L321" s="181"/>
      <c r="M321" s="182"/>
      <c r="N321" s="183"/>
      <c r="O321" s="183"/>
      <c r="P321" s="184">
        <f>SUM(P322:P372)</f>
        <v>0</v>
      </c>
      <c r="Q321" s="183"/>
      <c r="R321" s="184">
        <f>SUM(R322:R372)</f>
        <v>46.974083319999998</v>
      </c>
      <c r="S321" s="183"/>
      <c r="T321" s="185">
        <f>SUM(T322:T372)</f>
        <v>0</v>
      </c>
      <c r="AR321" s="186" t="s">
        <v>80</v>
      </c>
      <c r="AT321" s="187" t="s">
        <v>71</v>
      </c>
      <c r="AU321" s="187" t="s">
        <v>80</v>
      </c>
      <c r="AY321" s="186" t="s">
        <v>162</v>
      </c>
      <c r="BK321" s="188">
        <f>SUM(BK322:BK372)</f>
        <v>0</v>
      </c>
    </row>
    <row r="322" spans="2:65" s="1" customFormat="1" ht="40.15" customHeight="1">
      <c r="B322" s="40"/>
      <c r="C322" s="192" t="s">
        <v>222</v>
      </c>
      <c r="D322" s="192" t="s">
        <v>164</v>
      </c>
      <c r="E322" s="193" t="s">
        <v>433</v>
      </c>
      <c r="F322" s="194" t="s">
        <v>434</v>
      </c>
      <c r="G322" s="195" t="s">
        <v>260</v>
      </c>
      <c r="H322" s="196">
        <v>96</v>
      </c>
      <c r="I322" s="197"/>
      <c r="J322" s="198">
        <f>ROUND(I322*H322,2)</f>
        <v>0</v>
      </c>
      <c r="K322" s="194" t="s">
        <v>168</v>
      </c>
      <c r="L322" s="60"/>
      <c r="M322" s="199" t="s">
        <v>21</v>
      </c>
      <c r="N322" s="200" t="s">
        <v>43</v>
      </c>
      <c r="O322" s="41"/>
      <c r="P322" s="201">
        <f>O322*H322</f>
        <v>0</v>
      </c>
      <c r="Q322" s="201">
        <v>0.03</v>
      </c>
      <c r="R322" s="201">
        <f>Q322*H322</f>
        <v>2.88</v>
      </c>
      <c r="S322" s="201">
        <v>0</v>
      </c>
      <c r="T322" s="202">
        <f>S322*H322</f>
        <v>0</v>
      </c>
      <c r="AR322" s="23" t="s">
        <v>169</v>
      </c>
      <c r="AT322" s="23" t="s">
        <v>164</v>
      </c>
      <c r="AU322" s="23" t="s">
        <v>82</v>
      </c>
      <c r="AY322" s="23" t="s">
        <v>162</v>
      </c>
      <c r="BE322" s="203">
        <f>IF(N322="základní",J322,0)</f>
        <v>0</v>
      </c>
      <c r="BF322" s="203">
        <f>IF(N322="snížená",J322,0)</f>
        <v>0</v>
      </c>
      <c r="BG322" s="203">
        <f>IF(N322="zákl. přenesená",J322,0)</f>
        <v>0</v>
      </c>
      <c r="BH322" s="203">
        <f>IF(N322="sníž. přenesená",J322,0)</f>
        <v>0</v>
      </c>
      <c r="BI322" s="203">
        <f>IF(N322="nulová",J322,0)</f>
        <v>0</v>
      </c>
      <c r="BJ322" s="23" t="s">
        <v>80</v>
      </c>
      <c r="BK322" s="203">
        <f>ROUND(I322*H322,2)</f>
        <v>0</v>
      </c>
      <c r="BL322" s="23" t="s">
        <v>169</v>
      </c>
      <c r="BM322" s="23" t="s">
        <v>1173</v>
      </c>
    </row>
    <row r="323" spans="2:65" s="1" customFormat="1" ht="148.5">
      <c r="B323" s="40"/>
      <c r="C323" s="62"/>
      <c r="D323" s="204" t="s">
        <v>171</v>
      </c>
      <c r="E323" s="62"/>
      <c r="F323" s="205" t="s">
        <v>436</v>
      </c>
      <c r="G323" s="62"/>
      <c r="H323" s="62"/>
      <c r="I323" s="162"/>
      <c r="J323" s="62"/>
      <c r="K323" s="62"/>
      <c r="L323" s="60"/>
      <c r="M323" s="206"/>
      <c r="N323" s="41"/>
      <c r="O323" s="41"/>
      <c r="P323" s="41"/>
      <c r="Q323" s="41"/>
      <c r="R323" s="41"/>
      <c r="S323" s="41"/>
      <c r="T323" s="77"/>
      <c r="AT323" s="23" t="s">
        <v>171</v>
      </c>
      <c r="AU323" s="23" t="s">
        <v>82</v>
      </c>
    </row>
    <row r="324" spans="2:65" s="11" customFormat="1">
      <c r="B324" s="207"/>
      <c r="C324" s="208"/>
      <c r="D324" s="204" t="s">
        <v>173</v>
      </c>
      <c r="E324" s="209" t="s">
        <v>21</v>
      </c>
      <c r="F324" s="210" t="s">
        <v>1123</v>
      </c>
      <c r="G324" s="208"/>
      <c r="H324" s="211" t="s">
        <v>21</v>
      </c>
      <c r="I324" s="212"/>
      <c r="J324" s="208"/>
      <c r="K324" s="208"/>
      <c r="L324" s="213"/>
      <c r="M324" s="214"/>
      <c r="N324" s="215"/>
      <c r="O324" s="215"/>
      <c r="P324" s="215"/>
      <c r="Q324" s="215"/>
      <c r="R324" s="215"/>
      <c r="S324" s="215"/>
      <c r="T324" s="216"/>
      <c r="AT324" s="217" t="s">
        <v>173</v>
      </c>
      <c r="AU324" s="217" t="s">
        <v>82</v>
      </c>
      <c r="AV324" s="11" t="s">
        <v>80</v>
      </c>
      <c r="AW324" s="11" t="s">
        <v>36</v>
      </c>
      <c r="AX324" s="11" t="s">
        <v>72</v>
      </c>
      <c r="AY324" s="217" t="s">
        <v>162</v>
      </c>
    </row>
    <row r="325" spans="2:65" s="11" customFormat="1">
      <c r="B325" s="207"/>
      <c r="C325" s="208"/>
      <c r="D325" s="204" t="s">
        <v>173</v>
      </c>
      <c r="E325" s="209" t="s">
        <v>21</v>
      </c>
      <c r="F325" s="210" t="s">
        <v>437</v>
      </c>
      <c r="G325" s="208"/>
      <c r="H325" s="211" t="s">
        <v>21</v>
      </c>
      <c r="I325" s="212"/>
      <c r="J325" s="208"/>
      <c r="K325" s="208"/>
      <c r="L325" s="213"/>
      <c r="M325" s="214"/>
      <c r="N325" s="215"/>
      <c r="O325" s="215"/>
      <c r="P325" s="215"/>
      <c r="Q325" s="215"/>
      <c r="R325" s="215"/>
      <c r="S325" s="215"/>
      <c r="T325" s="216"/>
      <c r="AT325" s="217" t="s">
        <v>173</v>
      </c>
      <c r="AU325" s="217" t="s">
        <v>82</v>
      </c>
      <c r="AV325" s="11" t="s">
        <v>80</v>
      </c>
      <c r="AW325" s="11" t="s">
        <v>36</v>
      </c>
      <c r="AX325" s="11" t="s">
        <v>72</v>
      </c>
      <c r="AY325" s="217" t="s">
        <v>162</v>
      </c>
    </row>
    <row r="326" spans="2:65" s="12" customFormat="1">
      <c r="B326" s="218"/>
      <c r="C326" s="219"/>
      <c r="D326" s="204" t="s">
        <v>173</v>
      </c>
      <c r="E326" s="220" t="s">
        <v>21</v>
      </c>
      <c r="F326" s="221" t="s">
        <v>1174</v>
      </c>
      <c r="G326" s="219"/>
      <c r="H326" s="222">
        <v>96</v>
      </c>
      <c r="I326" s="223"/>
      <c r="J326" s="219"/>
      <c r="K326" s="219"/>
      <c r="L326" s="224"/>
      <c r="M326" s="225"/>
      <c r="N326" s="226"/>
      <c r="O326" s="226"/>
      <c r="P326" s="226"/>
      <c r="Q326" s="226"/>
      <c r="R326" s="226"/>
      <c r="S326" s="226"/>
      <c r="T326" s="227"/>
      <c r="AT326" s="228" t="s">
        <v>173</v>
      </c>
      <c r="AU326" s="228" t="s">
        <v>82</v>
      </c>
      <c r="AV326" s="12" t="s">
        <v>82</v>
      </c>
      <c r="AW326" s="12" t="s">
        <v>36</v>
      </c>
      <c r="AX326" s="12" t="s">
        <v>72</v>
      </c>
      <c r="AY326" s="228" t="s">
        <v>162</v>
      </c>
    </row>
    <row r="327" spans="2:65" s="13" customFormat="1">
      <c r="B327" s="229"/>
      <c r="C327" s="230"/>
      <c r="D327" s="231" t="s">
        <v>173</v>
      </c>
      <c r="E327" s="232" t="s">
        <v>21</v>
      </c>
      <c r="F327" s="233" t="s">
        <v>177</v>
      </c>
      <c r="G327" s="230"/>
      <c r="H327" s="234">
        <v>96</v>
      </c>
      <c r="I327" s="235"/>
      <c r="J327" s="230"/>
      <c r="K327" s="230"/>
      <c r="L327" s="236"/>
      <c r="M327" s="237"/>
      <c r="N327" s="238"/>
      <c r="O327" s="238"/>
      <c r="P327" s="238"/>
      <c r="Q327" s="238"/>
      <c r="R327" s="238"/>
      <c r="S327" s="238"/>
      <c r="T327" s="239"/>
      <c r="AT327" s="240" t="s">
        <v>173</v>
      </c>
      <c r="AU327" s="240" t="s">
        <v>82</v>
      </c>
      <c r="AV327" s="13" t="s">
        <v>169</v>
      </c>
      <c r="AW327" s="13" t="s">
        <v>36</v>
      </c>
      <c r="AX327" s="13" t="s">
        <v>80</v>
      </c>
      <c r="AY327" s="240" t="s">
        <v>162</v>
      </c>
    </row>
    <row r="328" spans="2:65" s="1" customFormat="1" ht="74.45" customHeight="1">
      <c r="B328" s="40"/>
      <c r="C328" s="192" t="s">
        <v>412</v>
      </c>
      <c r="D328" s="192" t="s">
        <v>164</v>
      </c>
      <c r="E328" s="193" t="s">
        <v>440</v>
      </c>
      <c r="F328" s="194" t="s">
        <v>441</v>
      </c>
      <c r="G328" s="195" t="s">
        <v>167</v>
      </c>
      <c r="H328" s="196">
        <v>2.1</v>
      </c>
      <c r="I328" s="197"/>
      <c r="J328" s="198">
        <f>ROUND(I328*H328,2)</f>
        <v>0</v>
      </c>
      <c r="K328" s="194" t="s">
        <v>168</v>
      </c>
      <c r="L328" s="60"/>
      <c r="M328" s="199" t="s">
        <v>21</v>
      </c>
      <c r="N328" s="200" t="s">
        <v>43</v>
      </c>
      <c r="O328" s="41"/>
      <c r="P328" s="201">
        <f>O328*H328</f>
        <v>0</v>
      </c>
      <c r="Q328" s="201">
        <v>3.0999400000000001</v>
      </c>
      <c r="R328" s="201">
        <f>Q328*H328</f>
        <v>6.5098740000000008</v>
      </c>
      <c r="S328" s="201">
        <v>0</v>
      </c>
      <c r="T328" s="202">
        <f>S328*H328</f>
        <v>0</v>
      </c>
      <c r="AR328" s="23" t="s">
        <v>169</v>
      </c>
      <c r="AT328" s="23" t="s">
        <v>164</v>
      </c>
      <c r="AU328" s="23" t="s">
        <v>82</v>
      </c>
      <c r="AY328" s="23" t="s">
        <v>162</v>
      </c>
      <c r="BE328" s="203">
        <f>IF(N328="základní",J328,0)</f>
        <v>0</v>
      </c>
      <c r="BF328" s="203">
        <f>IF(N328="snížená",J328,0)</f>
        <v>0</v>
      </c>
      <c r="BG328" s="203">
        <f>IF(N328="zákl. přenesená",J328,0)</f>
        <v>0</v>
      </c>
      <c r="BH328" s="203">
        <f>IF(N328="sníž. přenesená",J328,0)</f>
        <v>0</v>
      </c>
      <c r="BI328" s="203">
        <f>IF(N328="nulová",J328,0)</f>
        <v>0</v>
      </c>
      <c r="BJ328" s="23" t="s">
        <v>80</v>
      </c>
      <c r="BK328" s="203">
        <f>ROUND(I328*H328,2)</f>
        <v>0</v>
      </c>
      <c r="BL328" s="23" t="s">
        <v>169</v>
      </c>
      <c r="BM328" s="23" t="s">
        <v>1175</v>
      </c>
    </row>
    <row r="329" spans="2:65" s="1" customFormat="1" ht="94.5">
      <c r="B329" s="40"/>
      <c r="C329" s="62"/>
      <c r="D329" s="204" t="s">
        <v>171</v>
      </c>
      <c r="E329" s="62"/>
      <c r="F329" s="205" t="s">
        <v>443</v>
      </c>
      <c r="G329" s="62"/>
      <c r="H329" s="62"/>
      <c r="I329" s="162"/>
      <c r="J329" s="62"/>
      <c r="K329" s="62"/>
      <c r="L329" s="60"/>
      <c r="M329" s="206"/>
      <c r="N329" s="41"/>
      <c r="O329" s="41"/>
      <c r="P329" s="41"/>
      <c r="Q329" s="41"/>
      <c r="R329" s="41"/>
      <c r="S329" s="41"/>
      <c r="T329" s="77"/>
      <c r="AT329" s="23" t="s">
        <v>171</v>
      </c>
      <c r="AU329" s="23" t="s">
        <v>82</v>
      </c>
    </row>
    <row r="330" spans="2:65" s="11" customFormat="1">
      <c r="B330" s="207"/>
      <c r="C330" s="208"/>
      <c r="D330" s="204" t="s">
        <v>173</v>
      </c>
      <c r="E330" s="209" t="s">
        <v>21</v>
      </c>
      <c r="F330" s="210" t="s">
        <v>1123</v>
      </c>
      <c r="G330" s="208"/>
      <c r="H330" s="211" t="s">
        <v>21</v>
      </c>
      <c r="I330" s="212"/>
      <c r="J330" s="208"/>
      <c r="K330" s="208"/>
      <c r="L330" s="213"/>
      <c r="M330" s="214"/>
      <c r="N330" s="215"/>
      <c r="O330" s="215"/>
      <c r="P330" s="215"/>
      <c r="Q330" s="215"/>
      <c r="R330" s="215"/>
      <c r="S330" s="215"/>
      <c r="T330" s="216"/>
      <c r="AT330" s="217" t="s">
        <v>173</v>
      </c>
      <c r="AU330" s="217" t="s">
        <v>82</v>
      </c>
      <c r="AV330" s="11" t="s">
        <v>80</v>
      </c>
      <c r="AW330" s="11" t="s">
        <v>36</v>
      </c>
      <c r="AX330" s="11" t="s">
        <v>72</v>
      </c>
      <c r="AY330" s="217" t="s">
        <v>162</v>
      </c>
    </row>
    <row r="331" spans="2:65" s="12" customFormat="1">
      <c r="B331" s="218"/>
      <c r="C331" s="219"/>
      <c r="D331" s="204" t="s">
        <v>173</v>
      </c>
      <c r="E331" s="220" t="s">
        <v>21</v>
      </c>
      <c r="F331" s="221" t="s">
        <v>444</v>
      </c>
      <c r="G331" s="219"/>
      <c r="H331" s="222">
        <v>2.1</v>
      </c>
      <c r="I331" s="223"/>
      <c r="J331" s="219"/>
      <c r="K331" s="219"/>
      <c r="L331" s="224"/>
      <c r="M331" s="225"/>
      <c r="N331" s="226"/>
      <c r="O331" s="226"/>
      <c r="P331" s="226"/>
      <c r="Q331" s="226"/>
      <c r="R331" s="226"/>
      <c r="S331" s="226"/>
      <c r="T331" s="227"/>
      <c r="AT331" s="228" t="s">
        <v>173</v>
      </c>
      <c r="AU331" s="228" t="s">
        <v>82</v>
      </c>
      <c r="AV331" s="12" t="s">
        <v>82</v>
      </c>
      <c r="AW331" s="12" t="s">
        <v>36</v>
      </c>
      <c r="AX331" s="12" t="s">
        <v>72</v>
      </c>
      <c r="AY331" s="228" t="s">
        <v>162</v>
      </c>
    </row>
    <row r="332" spans="2:65" s="13" customFormat="1">
      <c r="B332" s="229"/>
      <c r="C332" s="230"/>
      <c r="D332" s="231" t="s">
        <v>173</v>
      </c>
      <c r="E332" s="232" t="s">
        <v>21</v>
      </c>
      <c r="F332" s="233" t="s">
        <v>177</v>
      </c>
      <c r="G332" s="230"/>
      <c r="H332" s="234">
        <v>2.1</v>
      </c>
      <c r="I332" s="235"/>
      <c r="J332" s="230"/>
      <c r="K332" s="230"/>
      <c r="L332" s="236"/>
      <c r="M332" s="237"/>
      <c r="N332" s="238"/>
      <c r="O332" s="238"/>
      <c r="P332" s="238"/>
      <c r="Q332" s="238"/>
      <c r="R332" s="238"/>
      <c r="S332" s="238"/>
      <c r="T332" s="239"/>
      <c r="AT332" s="240" t="s">
        <v>173</v>
      </c>
      <c r="AU332" s="240" t="s">
        <v>82</v>
      </c>
      <c r="AV332" s="13" t="s">
        <v>169</v>
      </c>
      <c r="AW332" s="13" t="s">
        <v>36</v>
      </c>
      <c r="AX332" s="13" t="s">
        <v>80</v>
      </c>
      <c r="AY332" s="240" t="s">
        <v>162</v>
      </c>
    </row>
    <row r="333" spans="2:65" s="1" customFormat="1" ht="63" customHeight="1">
      <c r="B333" s="40"/>
      <c r="C333" s="192" t="s">
        <v>418</v>
      </c>
      <c r="D333" s="192" t="s">
        <v>164</v>
      </c>
      <c r="E333" s="193" t="s">
        <v>446</v>
      </c>
      <c r="F333" s="194" t="s">
        <v>447</v>
      </c>
      <c r="G333" s="195" t="s">
        <v>167</v>
      </c>
      <c r="H333" s="196">
        <v>5.8890000000000002</v>
      </c>
      <c r="I333" s="197"/>
      <c r="J333" s="198">
        <f>ROUND(I333*H333,2)</f>
        <v>0</v>
      </c>
      <c r="K333" s="194" t="s">
        <v>168</v>
      </c>
      <c r="L333" s="60"/>
      <c r="M333" s="199" t="s">
        <v>21</v>
      </c>
      <c r="N333" s="200" t="s">
        <v>43</v>
      </c>
      <c r="O333" s="41"/>
      <c r="P333" s="201">
        <f>O333*H333</f>
        <v>0</v>
      </c>
      <c r="Q333" s="201">
        <v>3.11388</v>
      </c>
      <c r="R333" s="201">
        <f>Q333*H333</f>
        <v>18.337639320000001</v>
      </c>
      <c r="S333" s="201">
        <v>0</v>
      </c>
      <c r="T333" s="202">
        <f>S333*H333</f>
        <v>0</v>
      </c>
      <c r="AR333" s="23" t="s">
        <v>169</v>
      </c>
      <c r="AT333" s="23" t="s">
        <v>164</v>
      </c>
      <c r="AU333" s="23" t="s">
        <v>82</v>
      </c>
      <c r="AY333" s="23" t="s">
        <v>162</v>
      </c>
      <c r="BE333" s="203">
        <f>IF(N333="základní",J333,0)</f>
        <v>0</v>
      </c>
      <c r="BF333" s="203">
        <f>IF(N333="snížená",J333,0)</f>
        <v>0</v>
      </c>
      <c r="BG333" s="203">
        <f>IF(N333="zákl. přenesená",J333,0)</f>
        <v>0</v>
      </c>
      <c r="BH333" s="203">
        <f>IF(N333="sníž. přenesená",J333,0)</f>
        <v>0</v>
      </c>
      <c r="BI333" s="203">
        <f>IF(N333="nulová",J333,0)</f>
        <v>0</v>
      </c>
      <c r="BJ333" s="23" t="s">
        <v>80</v>
      </c>
      <c r="BK333" s="203">
        <f>ROUND(I333*H333,2)</f>
        <v>0</v>
      </c>
      <c r="BL333" s="23" t="s">
        <v>169</v>
      </c>
      <c r="BM333" s="23" t="s">
        <v>1176</v>
      </c>
    </row>
    <row r="334" spans="2:65" s="1" customFormat="1" ht="67.5">
      <c r="B334" s="40"/>
      <c r="C334" s="62"/>
      <c r="D334" s="204" t="s">
        <v>171</v>
      </c>
      <c r="E334" s="62"/>
      <c r="F334" s="205" t="s">
        <v>449</v>
      </c>
      <c r="G334" s="62"/>
      <c r="H334" s="62"/>
      <c r="I334" s="162"/>
      <c r="J334" s="62"/>
      <c r="K334" s="62"/>
      <c r="L334" s="60"/>
      <c r="M334" s="206"/>
      <c r="N334" s="41"/>
      <c r="O334" s="41"/>
      <c r="P334" s="41"/>
      <c r="Q334" s="41"/>
      <c r="R334" s="41"/>
      <c r="S334" s="41"/>
      <c r="T334" s="77"/>
      <c r="AT334" s="23" t="s">
        <v>171</v>
      </c>
      <c r="AU334" s="23" t="s">
        <v>82</v>
      </c>
    </row>
    <row r="335" spans="2:65" s="11" customFormat="1">
      <c r="B335" s="207"/>
      <c r="C335" s="208"/>
      <c r="D335" s="204" t="s">
        <v>173</v>
      </c>
      <c r="E335" s="209" t="s">
        <v>21</v>
      </c>
      <c r="F335" s="210" t="s">
        <v>1123</v>
      </c>
      <c r="G335" s="208"/>
      <c r="H335" s="211" t="s">
        <v>21</v>
      </c>
      <c r="I335" s="212"/>
      <c r="J335" s="208"/>
      <c r="K335" s="208"/>
      <c r="L335" s="213"/>
      <c r="M335" s="214"/>
      <c r="N335" s="215"/>
      <c r="O335" s="215"/>
      <c r="P335" s="215"/>
      <c r="Q335" s="215"/>
      <c r="R335" s="215"/>
      <c r="S335" s="215"/>
      <c r="T335" s="216"/>
      <c r="AT335" s="217" t="s">
        <v>173</v>
      </c>
      <c r="AU335" s="217" t="s">
        <v>82</v>
      </c>
      <c r="AV335" s="11" t="s">
        <v>80</v>
      </c>
      <c r="AW335" s="11" t="s">
        <v>36</v>
      </c>
      <c r="AX335" s="11" t="s">
        <v>72</v>
      </c>
      <c r="AY335" s="217" t="s">
        <v>162</v>
      </c>
    </row>
    <row r="336" spans="2:65" s="11" customFormat="1">
      <c r="B336" s="207"/>
      <c r="C336" s="208"/>
      <c r="D336" s="204" t="s">
        <v>173</v>
      </c>
      <c r="E336" s="209" t="s">
        <v>21</v>
      </c>
      <c r="F336" s="210" t="s">
        <v>450</v>
      </c>
      <c r="G336" s="208"/>
      <c r="H336" s="211" t="s">
        <v>21</v>
      </c>
      <c r="I336" s="212"/>
      <c r="J336" s="208"/>
      <c r="K336" s="208"/>
      <c r="L336" s="213"/>
      <c r="M336" s="214"/>
      <c r="N336" s="215"/>
      <c r="O336" s="215"/>
      <c r="P336" s="215"/>
      <c r="Q336" s="215"/>
      <c r="R336" s="215"/>
      <c r="S336" s="215"/>
      <c r="T336" s="216"/>
      <c r="AT336" s="217" t="s">
        <v>173</v>
      </c>
      <c r="AU336" s="217" t="s">
        <v>82</v>
      </c>
      <c r="AV336" s="11" t="s">
        <v>80</v>
      </c>
      <c r="AW336" s="11" t="s">
        <v>36</v>
      </c>
      <c r="AX336" s="11" t="s">
        <v>72</v>
      </c>
      <c r="AY336" s="217" t="s">
        <v>162</v>
      </c>
    </row>
    <row r="337" spans="2:65" s="12" customFormat="1">
      <c r="B337" s="218"/>
      <c r="C337" s="219"/>
      <c r="D337" s="204" t="s">
        <v>173</v>
      </c>
      <c r="E337" s="220" t="s">
        <v>21</v>
      </c>
      <c r="F337" s="221" t="s">
        <v>1177</v>
      </c>
      <c r="G337" s="219"/>
      <c r="H337" s="222">
        <v>5.8890000000000002</v>
      </c>
      <c r="I337" s="223"/>
      <c r="J337" s="219"/>
      <c r="K337" s="219"/>
      <c r="L337" s="224"/>
      <c r="M337" s="225"/>
      <c r="N337" s="226"/>
      <c r="O337" s="226"/>
      <c r="P337" s="226"/>
      <c r="Q337" s="226"/>
      <c r="R337" s="226"/>
      <c r="S337" s="226"/>
      <c r="T337" s="227"/>
      <c r="AT337" s="228" t="s">
        <v>173</v>
      </c>
      <c r="AU337" s="228" t="s">
        <v>82</v>
      </c>
      <c r="AV337" s="12" t="s">
        <v>82</v>
      </c>
      <c r="AW337" s="12" t="s">
        <v>36</v>
      </c>
      <c r="AX337" s="12" t="s">
        <v>72</v>
      </c>
      <c r="AY337" s="228" t="s">
        <v>162</v>
      </c>
    </row>
    <row r="338" spans="2:65" s="13" customFormat="1">
      <c r="B338" s="229"/>
      <c r="C338" s="230"/>
      <c r="D338" s="231" t="s">
        <v>173</v>
      </c>
      <c r="E338" s="232" t="s">
        <v>21</v>
      </c>
      <c r="F338" s="233" t="s">
        <v>177</v>
      </c>
      <c r="G338" s="230"/>
      <c r="H338" s="234">
        <v>5.8890000000000002</v>
      </c>
      <c r="I338" s="235"/>
      <c r="J338" s="230"/>
      <c r="K338" s="230"/>
      <c r="L338" s="236"/>
      <c r="M338" s="237"/>
      <c r="N338" s="238"/>
      <c r="O338" s="238"/>
      <c r="P338" s="238"/>
      <c r="Q338" s="238"/>
      <c r="R338" s="238"/>
      <c r="S338" s="238"/>
      <c r="T338" s="239"/>
      <c r="AT338" s="240" t="s">
        <v>173</v>
      </c>
      <c r="AU338" s="240" t="s">
        <v>82</v>
      </c>
      <c r="AV338" s="13" t="s">
        <v>169</v>
      </c>
      <c r="AW338" s="13" t="s">
        <v>36</v>
      </c>
      <c r="AX338" s="13" t="s">
        <v>80</v>
      </c>
      <c r="AY338" s="240" t="s">
        <v>162</v>
      </c>
    </row>
    <row r="339" spans="2:65" s="1" customFormat="1" ht="51.6" customHeight="1">
      <c r="B339" s="40"/>
      <c r="C339" s="192" t="s">
        <v>424</v>
      </c>
      <c r="D339" s="192" t="s">
        <v>164</v>
      </c>
      <c r="E339" s="193" t="s">
        <v>453</v>
      </c>
      <c r="F339" s="194" t="s">
        <v>454</v>
      </c>
      <c r="G339" s="195" t="s">
        <v>167</v>
      </c>
      <c r="H339" s="196">
        <v>71</v>
      </c>
      <c r="I339" s="197"/>
      <c r="J339" s="198">
        <f>ROUND(I339*H339,2)</f>
        <v>0</v>
      </c>
      <c r="K339" s="194" t="s">
        <v>168</v>
      </c>
      <c r="L339" s="60"/>
      <c r="M339" s="199" t="s">
        <v>21</v>
      </c>
      <c r="N339" s="200" t="s">
        <v>43</v>
      </c>
      <c r="O339" s="41"/>
      <c r="P339" s="201">
        <f>O339*H339</f>
        <v>0</v>
      </c>
      <c r="Q339" s="201">
        <v>0</v>
      </c>
      <c r="R339" s="201">
        <f>Q339*H339</f>
        <v>0</v>
      </c>
      <c r="S339" s="201">
        <v>0</v>
      </c>
      <c r="T339" s="202">
        <f>S339*H339</f>
        <v>0</v>
      </c>
      <c r="AR339" s="23" t="s">
        <v>169</v>
      </c>
      <c r="AT339" s="23" t="s">
        <v>164</v>
      </c>
      <c r="AU339" s="23" t="s">
        <v>82</v>
      </c>
      <c r="AY339" s="23" t="s">
        <v>162</v>
      </c>
      <c r="BE339" s="203">
        <f>IF(N339="základní",J339,0)</f>
        <v>0</v>
      </c>
      <c r="BF339" s="203">
        <f>IF(N339="snížená",J339,0)</f>
        <v>0</v>
      </c>
      <c r="BG339" s="203">
        <f>IF(N339="zákl. přenesená",J339,0)</f>
        <v>0</v>
      </c>
      <c r="BH339" s="203">
        <f>IF(N339="sníž. přenesená",J339,0)</f>
        <v>0</v>
      </c>
      <c r="BI339" s="203">
        <f>IF(N339="nulová",J339,0)</f>
        <v>0</v>
      </c>
      <c r="BJ339" s="23" t="s">
        <v>80</v>
      </c>
      <c r="BK339" s="203">
        <f>ROUND(I339*H339,2)</f>
        <v>0</v>
      </c>
      <c r="BL339" s="23" t="s">
        <v>169</v>
      </c>
      <c r="BM339" s="23" t="s">
        <v>1178</v>
      </c>
    </row>
    <row r="340" spans="2:65" s="1" customFormat="1" ht="270">
      <c r="B340" s="40"/>
      <c r="C340" s="62"/>
      <c r="D340" s="204" t="s">
        <v>171</v>
      </c>
      <c r="E340" s="62"/>
      <c r="F340" s="205" t="s">
        <v>456</v>
      </c>
      <c r="G340" s="62"/>
      <c r="H340" s="62"/>
      <c r="I340" s="162"/>
      <c r="J340" s="62"/>
      <c r="K340" s="62"/>
      <c r="L340" s="60"/>
      <c r="M340" s="206"/>
      <c r="N340" s="41"/>
      <c r="O340" s="41"/>
      <c r="P340" s="41"/>
      <c r="Q340" s="41"/>
      <c r="R340" s="41"/>
      <c r="S340" s="41"/>
      <c r="T340" s="77"/>
      <c r="AT340" s="23" t="s">
        <v>171</v>
      </c>
      <c r="AU340" s="23" t="s">
        <v>82</v>
      </c>
    </row>
    <row r="341" spans="2:65" s="11" customFormat="1">
      <c r="B341" s="207"/>
      <c r="C341" s="208"/>
      <c r="D341" s="204" t="s">
        <v>173</v>
      </c>
      <c r="E341" s="209" t="s">
        <v>21</v>
      </c>
      <c r="F341" s="210" t="s">
        <v>1123</v>
      </c>
      <c r="G341" s="208"/>
      <c r="H341" s="211" t="s">
        <v>21</v>
      </c>
      <c r="I341" s="212"/>
      <c r="J341" s="208"/>
      <c r="K341" s="208"/>
      <c r="L341" s="213"/>
      <c r="M341" s="214"/>
      <c r="N341" s="215"/>
      <c r="O341" s="215"/>
      <c r="P341" s="215"/>
      <c r="Q341" s="215"/>
      <c r="R341" s="215"/>
      <c r="S341" s="215"/>
      <c r="T341" s="216"/>
      <c r="AT341" s="217" t="s">
        <v>173</v>
      </c>
      <c r="AU341" s="217" t="s">
        <v>82</v>
      </c>
      <c r="AV341" s="11" t="s">
        <v>80</v>
      </c>
      <c r="AW341" s="11" t="s">
        <v>36</v>
      </c>
      <c r="AX341" s="11" t="s">
        <v>72</v>
      </c>
      <c r="AY341" s="217" t="s">
        <v>162</v>
      </c>
    </row>
    <row r="342" spans="2:65" s="11" customFormat="1">
      <c r="B342" s="207"/>
      <c r="C342" s="208"/>
      <c r="D342" s="204" t="s">
        <v>173</v>
      </c>
      <c r="E342" s="209" t="s">
        <v>21</v>
      </c>
      <c r="F342" s="210" t="s">
        <v>457</v>
      </c>
      <c r="G342" s="208"/>
      <c r="H342" s="211" t="s">
        <v>21</v>
      </c>
      <c r="I342" s="212"/>
      <c r="J342" s="208"/>
      <c r="K342" s="208"/>
      <c r="L342" s="213"/>
      <c r="M342" s="214"/>
      <c r="N342" s="215"/>
      <c r="O342" s="215"/>
      <c r="P342" s="215"/>
      <c r="Q342" s="215"/>
      <c r="R342" s="215"/>
      <c r="S342" s="215"/>
      <c r="T342" s="216"/>
      <c r="AT342" s="217" t="s">
        <v>173</v>
      </c>
      <c r="AU342" s="217" t="s">
        <v>82</v>
      </c>
      <c r="AV342" s="11" t="s">
        <v>80</v>
      </c>
      <c r="AW342" s="11" t="s">
        <v>36</v>
      </c>
      <c r="AX342" s="11" t="s">
        <v>72</v>
      </c>
      <c r="AY342" s="217" t="s">
        <v>162</v>
      </c>
    </row>
    <row r="343" spans="2:65" s="12" customFormat="1">
      <c r="B343" s="218"/>
      <c r="C343" s="219"/>
      <c r="D343" s="204" t="s">
        <v>173</v>
      </c>
      <c r="E343" s="220" t="s">
        <v>21</v>
      </c>
      <c r="F343" s="221" t="s">
        <v>647</v>
      </c>
      <c r="G343" s="219"/>
      <c r="H343" s="222">
        <v>71</v>
      </c>
      <c r="I343" s="223"/>
      <c r="J343" s="219"/>
      <c r="K343" s="219"/>
      <c r="L343" s="224"/>
      <c r="M343" s="225"/>
      <c r="N343" s="226"/>
      <c r="O343" s="226"/>
      <c r="P343" s="226"/>
      <c r="Q343" s="226"/>
      <c r="R343" s="226"/>
      <c r="S343" s="226"/>
      <c r="T343" s="227"/>
      <c r="AT343" s="228" t="s">
        <v>173</v>
      </c>
      <c r="AU343" s="228" t="s">
        <v>82</v>
      </c>
      <c r="AV343" s="12" t="s">
        <v>82</v>
      </c>
      <c r="AW343" s="12" t="s">
        <v>36</v>
      </c>
      <c r="AX343" s="12" t="s">
        <v>72</v>
      </c>
      <c r="AY343" s="228" t="s">
        <v>162</v>
      </c>
    </row>
    <row r="344" spans="2:65" s="13" customFormat="1">
      <c r="B344" s="229"/>
      <c r="C344" s="230"/>
      <c r="D344" s="231" t="s">
        <v>173</v>
      </c>
      <c r="E344" s="232" t="s">
        <v>21</v>
      </c>
      <c r="F344" s="233" t="s">
        <v>177</v>
      </c>
      <c r="G344" s="230"/>
      <c r="H344" s="234">
        <v>71</v>
      </c>
      <c r="I344" s="235"/>
      <c r="J344" s="230"/>
      <c r="K344" s="230"/>
      <c r="L344" s="236"/>
      <c r="M344" s="237"/>
      <c r="N344" s="238"/>
      <c r="O344" s="238"/>
      <c r="P344" s="238"/>
      <c r="Q344" s="238"/>
      <c r="R344" s="238"/>
      <c r="S344" s="238"/>
      <c r="T344" s="239"/>
      <c r="AT344" s="240" t="s">
        <v>173</v>
      </c>
      <c r="AU344" s="240" t="s">
        <v>82</v>
      </c>
      <c r="AV344" s="13" t="s">
        <v>169</v>
      </c>
      <c r="AW344" s="13" t="s">
        <v>36</v>
      </c>
      <c r="AX344" s="13" t="s">
        <v>80</v>
      </c>
      <c r="AY344" s="240" t="s">
        <v>162</v>
      </c>
    </row>
    <row r="345" spans="2:65" s="1" customFormat="1" ht="51.6" customHeight="1">
      <c r="B345" s="40"/>
      <c r="C345" s="192" t="s">
        <v>432</v>
      </c>
      <c r="D345" s="192" t="s">
        <v>164</v>
      </c>
      <c r="E345" s="193" t="s">
        <v>460</v>
      </c>
      <c r="F345" s="194" t="s">
        <v>461</v>
      </c>
      <c r="G345" s="195" t="s">
        <v>167</v>
      </c>
      <c r="H345" s="196">
        <v>110</v>
      </c>
      <c r="I345" s="197"/>
      <c r="J345" s="198">
        <f>ROUND(I345*H345,2)</f>
        <v>0</v>
      </c>
      <c r="K345" s="194" t="s">
        <v>168</v>
      </c>
      <c r="L345" s="60"/>
      <c r="M345" s="199" t="s">
        <v>21</v>
      </c>
      <c r="N345" s="200" t="s">
        <v>43</v>
      </c>
      <c r="O345" s="41"/>
      <c r="P345" s="201">
        <f>O345*H345</f>
        <v>0</v>
      </c>
      <c r="Q345" s="201">
        <v>0</v>
      </c>
      <c r="R345" s="201">
        <f>Q345*H345</f>
        <v>0</v>
      </c>
      <c r="S345" s="201">
        <v>0</v>
      </c>
      <c r="T345" s="202">
        <f>S345*H345</f>
        <v>0</v>
      </c>
      <c r="AR345" s="23" t="s">
        <v>169</v>
      </c>
      <c r="AT345" s="23" t="s">
        <v>164</v>
      </c>
      <c r="AU345" s="23" t="s">
        <v>82</v>
      </c>
      <c r="AY345" s="23" t="s">
        <v>162</v>
      </c>
      <c r="BE345" s="203">
        <f>IF(N345="základní",J345,0)</f>
        <v>0</v>
      </c>
      <c r="BF345" s="203">
        <f>IF(N345="snížená",J345,0)</f>
        <v>0</v>
      </c>
      <c r="BG345" s="203">
        <f>IF(N345="zákl. přenesená",J345,0)</f>
        <v>0</v>
      </c>
      <c r="BH345" s="203">
        <f>IF(N345="sníž. přenesená",J345,0)</f>
        <v>0</v>
      </c>
      <c r="BI345" s="203">
        <f>IF(N345="nulová",J345,0)</f>
        <v>0</v>
      </c>
      <c r="BJ345" s="23" t="s">
        <v>80</v>
      </c>
      <c r="BK345" s="203">
        <f>ROUND(I345*H345,2)</f>
        <v>0</v>
      </c>
      <c r="BL345" s="23" t="s">
        <v>169</v>
      </c>
      <c r="BM345" s="23" t="s">
        <v>1179</v>
      </c>
    </row>
    <row r="346" spans="2:65" s="1" customFormat="1" ht="270">
      <c r="B346" s="40"/>
      <c r="C346" s="62"/>
      <c r="D346" s="204" t="s">
        <v>171</v>
      </c>
      <c r="E346" s="62"/>
      <c r="F346" s="205" t="s">
        <v>456</v>
      </c>
      <c r="G346" s="62"/>
      <c r="H346" s="62"/>
      <c r="I346" s="162"/>
      <c r="J346" s="62"/>
      <c r="K346" s="62"/>
      <c r="L346" s="60"/>
      <c r="M346" s="206"/>
      <c r="N346" s="41"/>
      <c r="O346" s="41"/>
      <c r="P346" s="41"/>
      <c r="Q346" s="41"/>
      <c r="R346" s="41"/>
      <c r="S346" s="41"/>
      <c r="T346" s="77"/>
      <c r="AT346" s="23" t="s">
        <v>171</v>
      </c>
      <c r="AU346" s="23" t="s">
        <v>82</v>
      </c>
    </row>
    <row r="347" spans="2:65" s="11" customFormat="1">
      <c r="B347" s="207"/>
      <c r="C347" s="208"/>
      <c r="D347" s="204" t="s">
        <v>173</v>
      </c>
      <c r="E347" s="209" t="s">
        <v>21</v>
      </c>
      <c r="F347" s="210" t="s">
        <v>1123</v>
      </c>
      <c r="G347" s="208"/>
      <c r="H347" s="211" t="s">
        <v>21</v>
      </c>
      <c r="I347" s="212"/>
      <c r="J347" s="208"/>
      <c r="K347" s="208"/>
      <c r="L347" s="213"/>
      <c r="M347" s="214"/>
      <c r="N347" s="215"/>
      <c r="O347" s="215"/>
      <c r="P347" s="215"/>
      <c r="Q347" s="215"/>
      <c r="R347" s="215"/>
      <c r="S347" s="215"/>
      <c r="T347" s="216"/>
      <c r="AT347" s="217" t="s">
        <v>173</v>
      </c>
      <c r="AU347" s="217" t="s">
        <v>82</v>
      </c>
      <c r="AV347" s="11" t="s">
        <v>80</v>
      </c>
      <c r="AW347" s="11" t="s">
        <v>36</v>
      </c>
      <c r="AX347" s="11" t="s">
        <v>72</v>
      </c>
      <c r="AY347" s="217" t="s">
        <v>162</v>
      </c>
    </row>
    <row r="348" spans="2:65" s="12" customFormat="1">
      <c r="B348" s="218"/>
      <c r="C348" s="219"/>
      <c r="D348" s="204" t="s">
        <v>173</v>
      </c>
      <c r="E348" s="220" t="s">
        <v>21</v>
      </c>
      <c r="F348" s="221" t="s">
        <v>1180</v>
      </c>
      <c r="G348" s="219"/>
      <c r="H348" s="222">
        <v>51</v>
      </c>
      <c r="I348" s="223"/>
      <c r="J348" s="219"/>
      <c r="K348" s="219"/>
      <c r="L348" s="224"/>
      <c r="M348" s="225"/>
      <c r="N348" s="226"/>
      <c r="O348" s="226"/>
      <c r="P348" s="226"/>
      <c r="Q348" s="226"/>
      <c r="R348" s="226"/>
      <c r="S348" s="226"/>
      <c r="T348" s="227"/>
      <c r="AT348" s="228" t="s">
        <v>173</v>
      </c>
      <c r="AU348" s="228" t="s">
        <v>82</v>
      </c>
      <c r="AV348" s="12" t="s">
        <v>82</v>
      </c>
      <c r="AW348" s="12" t="s">
        <v>36</v>
      </c>
      <c r="AX348" s="12" t="s">
        <v>72</v>
      </c>
      <c r="AY348" s="228" t="s">
        <v>162</v>
      </c>
    </row>
    <row r="349" spans="2:65" s="12" customFormat="1">
      <c r="B349" s="218"/>
      <c r="C349" s="219"/>
      <c r="D349" s="204" t="s">
        <v>173</v>
      </c>
      <c r="E349" s="220" t="s">
        <v>21</v>
      </c>
      <c r="F349" s="221" t="s">
        <v>1181</v>
      </c>
      <c r="G349" s="219"/>
      <c r="H349" s="222">
        <v>41</v>
      </c>
      <c r="I349" s="223"/>
      <c r="J349" s="219"/>
      <c r="K349" s="219"/>
      <c r="L349" s="224"/>
      <c r="M349" s="225"/>
      <c r="N349" s="226"/>
      <c r="O349" s="226"/>
      <c r="P349" s="226"/>
      <c r="Q349" s="226"/>
      <c r="R349" s="226"/>
      <c r="S349" s="226"/>
      <c r="T349" s="227"/>
      <c r="AT349" s="228" t="s">
        <v>173</v>
      </c>
      <c r="AU349" s="228" t="s">
        <v>82</v>
      </c>
      <c r="AV349" s="12" t="s">
        <v>82</v>
      </c>
      <c r="AW349" s="12" t="s">
        <v>36</v>
      </c>
      <c r="AX349" s="12" t="s">
        <v>72</v>
      </c>
      <c r="AY349" s="228" t="s">
        <v>162</v>
      </c>
    </row>
    <row r="350" spans="2:65" s="12" customFormat="1">
      <c r="B350" s="218"/>
      <c r="C350" s="219"/>
      <c r="D350" s="204" t="s">
        <v>173</v>
      </c>
      <c r="E350" s="220" t="s">
        <v>21</v>
      </c>
      <c r="F350" s="221" t="s">
        <v>1182</v>
      </c>
      <c r="G350" s="219"/>
      <c r="H350" s="222">
        <v>18</v>
      </c>
      <c r="I350" s="223"/>
      <c r="J350" s="219"/>
      <c r="K350" s="219"/>
      <c r="L350" s="224"/>
      <c r="M350" s="225"/>
      <c r="N350" s="226"/>
      <c r="O350" s="226"/>
      <c r="P350" s="226"/>
      <c r="Q350" s="226"/>
      <c r="R350" s="226"/>
      <c r="S350" s="226"/>
      <c r="T350" s="227"/>
      <c r="AT350" s="228" t="s">
        <v>173</v>
      </c>
      <c r="AU350" s="228" t="s">
        <v>82</v>
      </c>
      <c r="AV350" s="12" t="s">
        <v>82</v>
      </c>
      <c r="AW350" s="12" t="s">
        <v>36</v>
      </c>
      <c r="AX350" s="12" t="s">
        <v>72</v>
      </c>
      <c r="AY350" s="228" t="s">
        <v>162</v>
      </c>
    </row>
    <row r="351" spans="2:65" s="13" customFormat="1">
      <c r="B351" s="229"/>
      <c r="C351" s="230"/>
      <c r="D351" s="231" t="s">
        <v>173</v>
      </c>
      <c r="E351" s="232" t="s">
        <v>21</v>
      </c>
      <c r="F351" s="233" t="s">
        <v>177</v>
      </c>
      <c r="G351" s="230"/>
      <c r="H351" s="234">
        <v>110</v>
      </c>
      <c r="I351" s="235"/>
      <c r="J351" s="230"/>
      <c r="K351" s="230"/>
      <c r="L351" s="236"/>
      <c r="M351" s="237"/>
      <c r="N351" s="238"/>
      <c r="O351" s="238"/>
      <c r="P351" s="238"/>
      <c r="Q351" s="238"/>
      <c r="R351" s="238"/>
      <c r="S351" s="238"/>
      <c r="T351" s="239"/>
      <c r="AT351" s="240" t="s">
        <v>173</v>
      </c>
      <c r="AU351" s="240" t="s">
        <v>82</v>
      </c>
      <c r="AV351" s="13" t="s">
        <v>169</v>
      </c>
      <c r="AW351" s="13" t="s">
        <v>36</v>
      </c>
      <c r="AX351" s="13" t="s">
        <v>80</v>
      </c>
      <c r="AY351" s="240" t="s">
        <v>162</v>
      </c>
    </row>
    <row r="352" spans="2:65" s="1" customFormat="1" ht="51.6" customHeight="1">
      <c r="B352" s="40"/>
      <c r="C352" s="192" t="s">
        <v>439</v>
      </c>
      <c r="D352" s="192" t="s">
        <v>164</v>
      </c>
      <c r="E352" s="193" t="s">
        <v>467</v>
      </c>
      <c r="F352" s="194" t="s">
        <v>468</v>
      </c>
      <c r="G352" s="195" t="s">
        <v>260</v>
      </c>
      <c r="H352" s="196">
        <v>137</v>
      </c>
      <c r="I352" s="197"/>
      <c r="J352" s="198">
        <f>ROUND(I352*H352,2)</f>
        <v>0</v>
      </c>
      <c r="K352" s="194" t="s">
        <v>168</v>
      </c>
      <c r="L352" s="60"/>
      <c r="M352" s="199" t="s">
        <v>21</v>
      </c>
      <c r="N352" s="200" t="s">
        <v>43</v>
      </c>
      <c r="O352" s="41"/>
      <c r="P352" s="201">
        <f>O352*H352</f>
        <v>0</v>
      </c>
      <c r="Q352" s="201">
        <v>7.6499999999999997E-3</v>
      </c>
      <c r="R352" s="201">
        <f>Q352*H352</f>
        <v>1.0480499999999999</v>
      </c>
      <c r="S352" s="201">
        <v>0</v>
      </c>
      <c r="T352" s="202">
        <f>S352*H352</f>
        <v>0</v>
      </c>
      <c r="AR352" s="23" t="s">
        <v>169</v>
      </c>
      <c r="AT352" s="23" t="s">
        <v>164</v>
      </c>
      <c r="AU352" s="23" t="s">
        <v>82</v>
      </c>
      <c r="AY352" s="23" t="s">
        <v>162</v>
      </c>
      <c r="BE352" s="203">
        <f>IF(N352="základní",J352,0)</f>
        <v>0</v>
      </c>
      <c r="BF352" s="203">
        <f>IF(N352="snížená",J352,0)</f>
        <v>0</v>
      </c>
      <c r="BG352" s="203">
        <f>IF(N352="zákl. přenesená",J352,0)</f>
        <v>0</v>
      </c>
      <c r="BH352" s="203">
        <f>IF(N352="sníž. přenesená",J352,0)</f>
        <v>0</v>
      </c>
      <c r="BI352" s="203">
        <f>IF(N352="nulová",J352,0)</f>
        <v>0</v>
      </c>
      <c r="BJ352" s="23" t="s">
        <v>80</v>
      </c>
      <c r="BK352" s="203">
        <f>ROUND(I352*H352,2)</f>
        <v>0</v>
      </c>
      <c r="BL352" s="23" t="s">
        <v>169</v>
      </c>
      <c r="BM352" s="23" t="s">
        <v>1183</v>
      </c>
    </row>
    <row r="353" spans="2:65" s="1" customFormat="1" ht="216">
      <c r="B353" s="40"/>
      <c r="C353" s="62"/>
      <c r="D353" s="204" t="s">
        <v>171</v>
      </c>
      <c r="E353" s="62"/>
      <c r="F353" s="205" t="s">
        <v>470</v>
      </c>
      <c r="G353" s="62"/>
      <c r="H353" s="62"/>
      <c r="I353" s="162"/>
      <c r="J353" s="62"/>
      <c r="K353" s="62"/>
      <c r="L353" s="60"/>
      <c r="M353" s="206"/>
      <c r="N353" s="41"/>
      <c r="O353" s="41"/>
      <c r="P353" s="41"/>
      <c r="Q353" s="41"/>
      <c r="R353" s="41"/>
      <c r="S353" s="41"/>
      <c r="T353" s="77"/>
      <c r="AT353" s="23" t="s">
        <v>171</v>
      </c>
      <c r="AU353" s="23" t="s">
        <v>82</v>
      </c>
    </row>
    <row r="354" spans="2:65" s="11" customFormat="1">
      <c r="B354" s="207"/>
      <c r="C354" s="208"/>
      <c r="D354" s="204" t="s">
        <v>173</v>
      </c>
      <c r="E354" s="209" t="s">
        <v>21</v>
      </c>
      <c r="F354" s="210" t="s">
        <v>1123</v>
      </c>
      <c r="G354" s="208"/>
      <c r="H354" s="211" t="s">
        <v>21</v>
      </c>
      <c r="I354" s="212"/>
      <c r="J354" s="208"/>
      <c r="K354" s="208"/>
      <c r="L354" s="213"/>
      <c r="M354" s="214"/>
      <c r="N354" s="215"/>
      <c r="O354" s="215"/>
      <c r="P354" s="215"/>
      <c r="Q354" s="215"/>
      <c r="R354" s="215"/>
      <c r="S354" s="215"/>
      <c r="T354" s="216"/>
      <c r="AT354" s="217" t="s">
        <v>173</v>
      </c>
      <c r="AU354" s="217" t="s">
        <v>82</v>
      </c>
      <c r="AV354" s="11" t="s">
        <v>80</v>
      </c>
      <c r="AW354" s="11" t="s">
        <v>36</v>
      </c>
      <c r="AX354" s="11" t="s">
        <v>72</v>
      </c>
      <c r="AY354" s="217" t="s">
        <v>162</v>
      </c>
    </row>
    <row r="355" spans="2:65" s="12" customFormat="1">
      <c r="B355" s="218"/>
      <c r="C355" s="219"/>
      <c r="D355" s="204" t="s">
        <v>173</v>
      </c>
      <c r="E355" s="220" t="s">
        <v>21</v>
      </c>
      <c r="F355" s="221" t="s">
        <v>1184</v>
      </c>
      <c r="G355" s="219"/>
      <c r="H355" s="222">
        <v>68</v>
      </c>
      <c r="I355" s="223"/>
      <c r="J355" s="219"/>
      <c r="K355" s="219"/>
      <c r="L355" s="224"/>
      <c r="M355" s="225"/>
      <c r="N355" s="226"/>
      <c r="O355" s="226"/>
      <c r="P355" s="226"/>
      <c r="Q355" s="226"/>
      <c r="R355" s="226"/>
      <c r="S355" s="226"/>
      <c r="T355" s="227"/>
      <c r="AT355" s="228" t="s">
        <v>173</v>
      </c>
      <c r="AU355" s="228" t="s">
        <v>82</v>
      </c>
      <c r="AV355" s="12" t="s">
        <v>82</v>
      </c>
      <c r="AW355" s="12" t="s">
        <v>36</v>
      </c>
      <c r="AX355" s="12" t="s">
        <v>72</v>
      </c>
      <c r="AY355" s="228" t="s">
        <v>162</v>
      </c>
    </row>
    <row r="356" spans="2:65" s="12" customFormat="1">
      <c r="B356" s="218"/>
      <c r="C356" s="219"/>
      <c r="D356" s="204" t="s">
        <v>173</v>
      </c>
      <c r="E356" s="220" t="s">
        <v>21</v>
      </c>
      <c r="F356" s="221" t="s">
        <v>1185</v>
      </c>
      <c r="G356" s="219"/>
      <c r="H356" s="222">
        <v>46</v>
      </c>
      <c r="I356" s="223"/>
      <c r="J356" s="219"/>
      <c r="K356" s="219"/>
      <c r="L356" s="224"/>
      <c r="M356" s="225"/>
      <c r="N356" s="226"/>
      <c r="O356" s="226"/>
      <c r="P356" s="226"/>
      <c r="Q356" s="226"/>
      <c r="R356" s="226"/>
      <c r="S356" s="226"/>
      <c r="T356" s="227"/>
      <c r="AT356" s="228" t="s">
        <v>173</v>
      </c>
      <c r="AU356" s="228" t="s">
        <v>82</v>
      </c>
      <c r="AV356" s="12" t="s">
        <v>82</v>
      </c>
      <c r="AW356" s="12" t="s">
        <v>36</v>
      </c>
      <c r="AX356" s="12" t="s">
        <v>72</v>
      </c>
      <c r="AY356" s="228" t="s">
        <v>162</v>
      </c>
    </row>
    <row r="357" spans="2:65" s="12" customFormat="1">
      <c r="B357" s="218"/>
      <c r="C357" s="219"/>
      <c r="D357" s="204" t="s">
        <v>173</v>
      </c>
      <c r="E357" s="220" t="s">
        <v>21</v>
      </c>
      <c r="F357" s="221" t="s">
        <v>1182</v>
      </c>
      <c r="G357" s="219"/>
      <c r="H357" s="222">
        <v>18</v>
      </c>
      <c r="I357" s="223"/>
      <c r="J357" s="219"/>
      <c r="K357" s="219"/>
      <c r="L357" s="224"/>
      <c r="M357" s="225"/>
      <c r="N357" s="226"/>
      <c r="O357" s="226"/>
      <c r="P357" s="226"/>
      <c r="Q357" s="226"/>
      <c r="R357" s="226"/>
      <c r="S357" s="226"/>
      <c r="T357" s="227"/>
      <c r="AT357" s="228" t="s">
        <v>173</v>
      </c>
      <c r="AU357" s="228" t="s">
        <v>82</v>
      </c>
      <c r="AV357" s="12" t="s">
        <v>82</v>
      </c>
      <c r="AW357" s="12" t="s">
        <v>36</v>
      </c>
      <c r="AX357" s="12" t="s">
        <v>72</v>
      </c>
      <c r="AY357" s="228" t="s">
        <v>162</v>
      </c>
    </row>
    <row r="358" spans="2:65" s="12" customFormat="1">
      <c r="B358" s="218"/>
      <c r="C358" s="219"/>
      <c r="D358" s="204" t="s">
        <v>173</v>
      </c>
      <c r="E358" s="220" t="s">
        <v>21</v>
      </c>
      <c r="F358" s="221" t="s">
        <v>967</v>
      </c>
      <c r="G358" s="219"/>
      <c r="H358" s="222">
        <v>5</v>
      </c>
      <c r="I358" s="223"/>
      <c r="J358" s="219"/>
      <c r="K358" s="219"/>
      <c r="L358" s="224"/>
      <c r="M358" s="225"/>
      <c r="N358" s="226"/>
      <c r="O358" s="226"/>
      <c r="P358" s="226"/>
      <c r="Q358" s="226"/>
      <c r="R358" s="226"/>
      <c r="S358" s="226"/>
      <c r="T358" s="227"/>
      <c r="AT358" s="228" t="s">
        <v>173</v>
      </c>
      <c r="AU358" s="228" t="s">
        <v>82</v>
      </c>
      <c r="AV358" s="12" t="s">
        <v>82</v>
      </c>
      <c r="AW358" s="12" t="s">
        <v>36</v>
      </c>
      <c r="AX358" s="12" t="s">
        <v>72</v>
      </c>
      <c r="AY358" s="228" t="s">
        <v>162</v>
      </c>
    </row>
    <row r="359" spans="2:65" s="13" customFormat="1">
      <c r="B359" s="229"/>
      <c r="C359" s="230"/>
      <c r="D359" s="231" t="s">
        <v>173</v>
      </c>
      <c r="E359" s="232" t="s">
        <v>21</v>
      </c>
      <c r="F359" s="233" t="s">
        <v>177</v>
      </c>
      <c r="G359" s="230"/>
      <c r="H359" s="234">
        <v>137</v>
      </c>
      <c r="I359" s="235"/>
      <c r="J359" s="230"/>
      <c r="K359" s="230"/>
      <c r="L359" s="236"/>
      <c r="M359" s="237"/>
      <c r="N359" s="238"/>
      <c r="O359" s="238"/>
      <c r="P359" s="238"/>
      <c r="Q359" s="238"/>
      <c r="R359" s="238"/>
      <c r="S359" s="238"/>
      <c r="T359" s="239"/>
      <c r="AT359" s="240" t="s">
        <v>173</v>
      </c>
      <c r="AU359" s="240" t="s">
        <v>82</v>
      </c>
      <c r="AV359" s="13" t="s">
        <v>169</v>
      </c>
      <c r="AW359" s="13" t="s">
        <v>36</v>
      </c>
      <c r="AX359" s="13" t="s">
        <v>80</v>
      </c>
      <c r="AY359" s="240" t="s">
        <v>162</v>
      </c>
    </row>
    <row r="360" spans="2:65" s="1" customFormat="1" ht="51.6" customHeight="1">
      <c r="B360" s="40"/>
      <c r="C360" s="192" t="s">
        <v>445</v>
      </c>
      <c r="D360" s="192" t="s">
        <v>164</v>
      </c>
      <c r="E360" s="193" t="s">
        <v>476</v>
      </c>
      <c r="F360" s="194" t="s">
        <v>477</v>
      </c>
      <c r="G360" s="195" t="s">
        <v>260</v>
      </c>
      <c r="H360" s="196">
        <v>137</v>
      </c>
      <c r="I360" s="197"/>
      <c r="J360" s="198">
        <f>ROUND(I360*H360,2)</f>
        <v>0</v>
      </c>
      <c r="K360" s="194" t="s">
        <v>168</v>
      </c>
      <c r="L360" s="60"/>
      <c r="M360" s="199" t="s">
        <v>21</v>
      </c>
      <c r="N360" s="200" t="s">
        <v>43</v>
      </c>
      <c r="O360" s="41"/>
      <c r="P360" s="201">
        <f>O360*H360</f>
        <v>0</v>
      </c>
      <c r="Q360" s="201">
        <v>8.5999999999999998E-4</v>
      </c>
      <c r="R360" s="201">
        <f>Q360*H360</f>
        <v>0.11781999999999999</v>
      </c>
      <c r="S360" s="201">
        <v>0</v>
      </c>
      <c r="T360" s="202">
        <f>S360*H360</f>
        <v>0</v>
      </c>
      <c r="AR360" s="23" t="s">
        <v>169</v>
      </c>
      <c r="AT360" s="23" t="s">
        <v>164</v>
      </c>
      <c r="AU360" s="23" t="s">
        <v>82</v>
      </c>
      <c r="AY360" s="23" t="s">
        <v>162</v>
      </c>
      <c r="BE360" s="203">
        <f>IF(N360="základní",J360,0)</f>
        <v>0</v>
      </c>
      <c r="BF360" s="203">
        <f>IF(N360="snížená",J360,0)</f>
        <v>0</v>
      </c>
      <c r="BG360" s="203">
        <f>IF(N360="zákl. přenesená",J360,0)</f>
        <v>0</v>
      </c>
      <c r="BH360" s="203">
        <f>IF(N360="sníž. přenesená",J360,0)</f>
        <v>0</v>
      </c>
      <c r="BI360" s="203">
        <f>IF(N360="nulová",J360,0)</f>
        <v>0</v>
      </c>
      <c r="BJ360" s="23" t="s">
        <v>80</v>
      </c>
      <c r="BK360" s="203">
        <f>ROUND(I360*H360,2)</f>
        <v>0</v>
      </c>
      <c r="BL360" s="23" t="s">
        <v>169</v>
      </c>
      <c r="BM360" s="23" t="s">
        <v>1186</v>
      </c>
    </row>
    <row r="361" spans="2:65" s="1" customFormat="1" ht="216">
      <c r="B361" s="40"/>
      <c r="C361" s="62"/>
      <c r="D361" s="204" t="s">
        <v>171</v>
      </c>
      <c r="E361" s="62"/>
      <c r="F361" s="205" t="s">
        <v>470</v>
      </c>
      <c r="G361" s="62"/>
      <c r="H361" s="62"/>
      <c r="I361" s="162"/>
      <c r="J361" s="62"/>
      <c r="K361" s="62"/>
      <c r="L361" s="60"/>
      <c r="M361" s="206"/>
      <c r="N361" s="41"/>
      <c r="O361" s="41"/>
      <c r="P361" s="41"/>
      <c r="Q361" s="41"/>
      <c r="R361" s="41"/>
      <c r="S361" s="41"/>
      <c r="T361" s="77"/>
      <c r="AT361" s="23" t="s">
        <v>171</v>
      </c>
      <c r="AU361" s="23" t="s">
        <v>82</v>
      </c>
    </row>
    <row r="362" spans="2:65" s="11" customFormat="1">
      <c r="B362" s="207"/>
      <c r="C362" s="208"/>
      <c r="D362" s="204" t="s">
        <v>173</v>
      </c>
      <c r="E362" s="209" t="s">
        <v>21</v>
      </c>
      <c r="F362" s="210" t="s">
        <v>479</v>
      </c>
      <c r="G362" s="208"/>
      <c r="H362" s="211" t="s">
        <v>21</v>
      </c>
      <c r="I362" s="212"/>
      <c r="J362" s="208"/>
      <c r="K362" s="208"/>
      <c r="L362" s="213"/>
      <c r="M362" s="214"/>
      <c r="N362" s="215"/>
      <c r="O362" s="215"/>
      <c r="P362" s="215"/>
      <c r="Q362" s="215"/>
      <c r="R362" s="215"/>
      <c r="S362" s="215"/>
      <c r="T362" s="216"/>
      <c r="AT362" s="217" t="s">
        <v>173</v>
      </c>
      <c r="AU362" s="217" t="s">
        <v>82</v>
      </c>
      <c r="AV362" s="11" t="s">
        <v>80</v>
      </c>
      <c r="AW362" s="11" t="s">
        <v>36</v>
      </c>
      <c r="AX362" s="11" t="s">
        <v>72</v>
      </c>
      <c r="AY362" s="217" t="s">
        <v>162</v>
      </c>
    </row>
    <row r="363" spans="2:65" s="12" customFormat="1">
      <c r="B363" s="218"/>
      <c r="C363" s="219"/>
      <c r="D363" s="204" t="s">
        <v>173</v>
      </c>
      <c r="E363" s="220" t="s">
        <v>21</v>
      </c>
      <c r="F363" s="221" t="s">
        <v>1187</v>
      </c>
      <c r="G363" s="219"/>
      <c r="H363" s="222">
        <v>137</v>
      </c>
      <c r="I363" s="223"/>
      <c r="J363" s="219"/>
      <c r="K363" s="219"/>
      <c r="L363" s="224"/>
      <c r="M363" s="225"/>
      <c r="N363" s="226"/>
      <c r="O363" s="226"/>
      <c r="P363" s="226"/>
      <c r="Q363" s="226"/>
      <c r="R363" s="226"/>
      <c r="S363" s="226"/>
      <c r="T363" s="227"/>
      <c r="AT363" s="228" t="s">
        <v>173</v>
      </c>
      <c r="AU363" s="228" t="s">
        <v>82</v>
      </c>
      <c r="AV363" s="12" t="s">
        <v>82</v>
      </c>
      <c r="AW363" s="12" t="s">
        <v>36</v>
      </c>
      <c r="AX363" s="12" t="s">
        <v>72</v>
      </c>
      <c r="AY363" s="228" t="s">
        <v>162</v>
      </c>
    </row>
    <row r="364" spans="2:65" s="13" customFormat="1">
      <c r="B364" s="229"/>
      <c r="C364" s="230"/>
      <c r="D364" s="231" t="s">
        <v>173</v>
      </c>
      <c r="E364" s="232" t="s">
        <v>21</v>
      </c>
      <c r="F364" s="233" t="s">
        <v>177</v>
      </c>
      <c r="G364" s="230"/>
      <c r="H364" s="234">
        <v>137</v>
      </c>
      <c r="I364" s="235"/>
      <c r="J364" s="230"/>
      <c r="K364" s="230"/>
      <c r="L364" s="236"/>
      <c r="M364" s="237"/>
      <c r="N364" s="238"/>
      <c r="O364" s="238"/>
      <c r="P364" s="238"/>
      <c r="Q364" s="238"/>
      <c r="R364" s="238"/>
      <c r="S364" s="238"/>
      <c r="T364" s="239"/>
      <c r="AT364" s="240" t="s">
        <v>173</v>
      </c>
      <c r="AU364" s="240" t="s">
        <v>82</v>
      </c>
      <c r="AV364" s="13" t="s">
        <v>169</v>
      </c>
      <c r="AW364" s="13" t="s">
        <v>36</v>
      </c>
      <c r="AX364" s="13" t="s">
        <v>80</v>
      </c>
      <c r="AY364" s="240" t="s">
        <v>162</v>
      </c>
    </row>
    <row r="365" spans="2:65" s="1" customFormat="1" ht="63" customHeight="1">
      <c r="B365" s="40"/>
      <c r="C365" s="192" t="s">
        <v>452</v>
      </c>
      <c r="D365" s="192" t="s">
        <v>164</v>
      </c>
      <c r="E365" s="193" t="s">
        <v>482</v>
      </c>
      <c r="F365" s="194" t="s">
        <v>483</v>
      </c>
      <c r="G365" s="195" t="s">
        <v>357</v>
      </c>
      <c r="H365" s="196">
        <v>16.5</v>
      </c>
      <c r="I365" s="197"/>
      <c r="J365" s="198">
        <f>ROUND(I365*H365,2)</f>
        <v>0</v>
      </c>
      <c r="K365" s="194" t="s">
        <v>168</v>
      </c>
      <c r="L365" s="60"/>
      <c r="M365" s="199" t="s">
        <v>21</v>
      </c>
      <c r="N365" s="200" t="s">
        <v>43</v>
      </c>
      <c r="O365" s="41"/>
      <c r="P365" s="201">
        <f>O365*H365</f>
        <v>0</v>
      </c>
      <c r="Q365" s="201">
        <v>1.0958000000000001</v>
      </c>
      <c r="R365" s="201">
        <f>Q365*H365</f>
        <v>18.0807</v>
      </c>
      <c r="S365" s="201">
        <v>0</v>
      </c>
      <c r="T365" s="202">
        <f>S365*H365</f>
        <v>0</v>
      </c>
      <c r="AR365" s="23" t="s">
        <v>169</v>
      </c>
      <c r="AT365" s="23" t="s">
        <v>164</v>
      </c>
      <c r="AU365" s="23" t="s">
        <v>82</v>
      </c>
      <c r="AY365" s="23" t="s">
        <v>162</v>
      </c>
      <c r="BE365" s="203">
        <f>IF(N365="základní",J365,0)</f>
        <v>0</v>
      </c>
      <c r="BF365" s="203">
        <f>IF(N365="snížená",J365,0)</f>
        <v>0</v>
      </c>
      <c r="BG365" s="203">
        <f>IF(N365="zákl. přenesená",J365,0)</f>
        <v>0</v>
      </c>
      <c r="BH365" s="203">
        <f>IF(N365="sníž. přenesená",J365,0)</f>
        <v>0</v>
      </c>
      <c r="BI365" s="203">
        <f>IF(N365="nulová",J365,0)</f>
        <v>0</v>
      </c>
      <c r="BJ365" s="23" t="s">
        <v>80</v>
      </c>
      <c r="BK365" s="203">
        <f>ROUND(I365*H365,2)</f>
        <v>0</v>
      </c>
      <c r="BL365" s="23" t="s">
        <v>169</v>
      </c>
      <c r="BM365" s="23" t="s">
        <v>1188</v>
      </c>
    </row>
    <row r="366" spans="2:65" s="1" customFormat="1" ht="121.5">
      <c r="B366" s="40"/>
      <c r="C366" s="62"/>
      <c r="D366" s="204" t="s">
        <v>171</v>
      </c>
      <c r="E366" s="62"/>
      <c r="F366" s="205" t="s">
        <v>485</v>
      </c>
      <c r="G366" s="62"/>
      <c r="H366" s="62"/>
      <c r="I366" s="162"/>
      <c r="J366" s="62"/>
      <c r="K366" s="62"/>
      <c r="L366" s="60"/>
      <c r="M366" s="206"/>
      <c r="N366" s="41"/>
      <c r="O366" s="41"/>
      <c r="P366" s="41"/>
      <c r="Q366" s="41"/>
      <c r="R366" s="41"/>
      <c r="S366" s="41"/>
      <c r="T366" s="77"/>
      <c r="AT366" s="23" t="s">
        <v>171</v>
      </c>
      <c r="AU366" s="23" t="s">
        <v>82</v>
      </c>
    </row>
    <row r="367" spans="2:65" s="1" customFormat="1" ht="27">
      <c r="B367" s="40"/>
      <c r="C367" s="62"/>
      <c r="D367" s="204" t="s">
        <v>486</v>
      </c>
      <c r="E367" s="62"/>
      <c r="F367" s="205" t="s">
        <v>487</v>
      </c>
      <c r="G367" s="62"/>
      <c r="H367" s="62"/>
      <c r="I367" s="162"/>
      <c r="J367" s="62"/>
      <c r="K367" s="62"/>
      <c r="L367" s="60"/>
      <c r="M367" s="206"/>
      <c r="N367" s="41"/>
      <c r="O367" s="41"/>
      <c r="P367" s="41"/>
      <c r="Q367" s="41"/>
      <c r="R367" s="41"/>
      <c r="S367" s="41"/>
      <c r="T367" s="77"/>
      <c r="AT367" s="23" t="s">
        <v>486</v>
      </c>
      <c r="AU367" s="23" t="s">
        <v>82</v>
      </c>
    </row>
    <row r="368" spans="2:65" s="11" customFormat="1">
      <c r="B368" s="207"/>
      <c r="C368" s="208"/>
      <c r="D368" s="204" t="s">
        <v>173</v>
      </c>
      <c r="E368" s="209" t="s">
        <v>21</v>
      </c>
      <c r="F368" s="210" t="s">
        <v>1123</v>
      </c>
      <c r="G368" s="208"/>
      <c r="H368" s="211" t="s">
        <v>21</v>
      </c>
      <c r="I368" s="212"/>
      <c r="J368" s="208"/>
      <c r="K368" s="208"/>
      <c r="L368" s="213"/>
      <c r="M368" s="214"/>
      <c r="N368" s="215"/>
      <c r="O368" s="215"/>
      <c r="P368" s="215"/>
      <c r="Q368" s="215"/>
      <c r="R368" s="215"/>
      <c r="S368" s="215"/>
      <c r="T368" s="216"/>
      <c r="AT368" s="217" t="s">
        <v>173</v>
      </c>
      <c r="AU368" s="217" t="s">
        <v>82</v>
      </c>
      <c r="AV368" s="11" t="s">
        <v>80</v>
      </c>
      <c r="AW368" s="11" t="s">
        <v>36</v>
      </c>
      <c r="AX368" s="11" t="s">
        <v>72</v>
      </c>
      <c r="AY368" s="217" t="s">
        <v>162</v>
      </c>
    </row>
    <row r="369" spans="2:65" s="11" customFormat="1">
      <c r="B369" s="207"/>
      <c r="C369" s="208"/>
      <c r="D369" s="204" t="s">
        <v>173</v>
      </c>
      <c r="E369" s="209" t="s">
        <v>21</v>
      </c>
      <c r="F369" s="210" t="s">
        <v>488</v>
      </c>
      <c r="G369" s="208"/>
      <c r="H369" s="211" t="s">
        <v>21</v>
      </c>
      <c r="I369" s="212"/>
      <c r="J369" s="208"/>
      <c r="K369" s="208"/>
      <c r="L369" s="213"/>
      <c r="M369" s="214"/>
      <c r="N369" s="215"/>
      <c r="O369" s="215"/>
      <c r="P369" s="215"/>
      <c r="Q369" s="215"/>
      <c r="R369" s="215"/>
      <c r="S369" s="215"/>
      <c r="T369" s="216"/>
      <c r="AT369" s="217" t="s">
        <v>173</v>
      </c>
      <c r="AU369" s="217" t="s">
        <v>82</v>
      </c>
      <c r="AV369" s="11" t="s">
        <v>80</v>
      </c>
      <c r="AW369" s="11" t="s">
        <v>36</v>
      </c>
      <c r="AX369" s="11" t="s">
        <v>72</v>
      </c>
      <c r="AY369" s="217" t="s">
        <v>162</v>
      </c>
    </row>
    <row r="370" spans="2:65" s="11" customFormat="1">
      <c r="B370" s="207"/>
      <c r="C370" s="208"/>
      <c r="D370" s="204" t="s">
        <v>173</v>
      </c>
      <c r="E370" s="209" t="s">
        <v>21</v>
      </c>
      <c r="F370" s="210" t="s">
        <v>489</v>
      </c>
      <c r="G370" s="208"/>
      <c r="H370" s="211" t="s">
        <v>21</v>
      </c>
      <c r="I370" s="212"/>
      <c r="J370" s="208"/>
      <c r="K370" s="208"/>
      <c r="L370" s="213"/>
      <c r="M370" s="214"/>
      <c r="N370" s="215"/>
      <c r="O370" s="215"/>
      <c r="P370" s="215"/>
      <c r="Q370" s="215"/>
      <c r="R370" s="215"/>
      <c r="S370" s="215"/>
      <c r="T370" s="216"/>
      <c r="AT370" s="217" t="s">
        <v>173</v>
      </c>
      <c r="AU370" s="217" t="s">
        <v>82</v>
      </c>
      <c r="AV370" s="11" t="s">
        <v>80</v>
      </c>
      <c r="AW370" s="11" t="s">
        <v>36</v>
      </c>
      <c r="AX370" s="11" t="s">
        <v>72</v>
      </c>
      <c r="AY370" s="217" t="s">
        <v>162</v>
      </c>
    </row>
    <row r="371" spans="2:65" s="12" customFormat="1">
      <c r="B371" s="218"/>
      <c r="C371" s="219"/>
      <c r="D371" s="204" t="s">
        <v>173</v>
      </c>
      <c r="E371" s="220" t="s">
        <v>21</v>
      </c>
      <c r="F371" s="221" t="s">
        <v>1189</v>
      </c>
      <c r="G371" s="219"/>
      <c r="H371" s="222">
        <v>16.5</v>
      </c>
      <c r="I371" s="223"/>
      <c r="J371" s="219"/>
      <c r="K371" s="219"/>
      <c r="L371" s="224"/>
      <c r="M371" s="225"/>
      <c r="N371" s="226"/>
      <c r="O371" s="226"/>
      <c r="P371" s="226"/>
      <c r="Q371" s="226"/>
      <c r="R371" s="226"/>
      <c r="S371" s="226"/>
      <c r="T371" s="227"/>
      <c r="AT371" s="228" t="s">
        <v>173</v>
      </c>
      <c r="AU371" s="228" t="s">
        <v>82</v>
      </c>
      <c r="AV371" s="12" t="s">
        <v>82</v>
      </c>
      <c r="AW371" s="12" t="s">
        <v>36</v>
      </c>
      <c r="AX371" s="12" t="s">
        <v>72</v>
      </c>
      <c r="AY371" s="228" t="s">
        <v>162</v>
      </c>
    </row>
    <row r="372" spans="2:65" s="13" customFormat="1">
      <c r="B372" s="229"/>
      <c r="C372" s="230"/>
      <c r="D372" s="204" t="s">
        <v>173</v>
      </c>
      <c r="E372" s="252" t="s">
        <v>21</v>
      </c>
      <c r="F372" s="253" t="s">
        <v>177</v>
      </c>
      <c r="G372" s="230"/>
      <c r="H372" s="254">
        <v>16.5</v>
      </c>
      <c r="I372" s="235"/>
      <c r="J372" s="230"/>
      <c r="K372" s="230"/>
      <c r="L372" s="236"/>
      <c r="M372" s="237"/>
      <c r="N372" s="238"/>
      <c r="O372" s="238"/>
      <c r="P372" s="238"/>
      <c r="Q372" s="238"/>
      <c r="R372" s="238"/>
      <c r="S372" s="238"/>
      <c r="T372" s="239"/>
      <c r="AT372" s="240" t="s">
        <v>173</v>
      </c>
      <c r="AU372" s="240" t="s">
        <v>82</v>
      </c>
      <c r="AV372" s="13" t="s">
        <v>169</v>
      </c>
      <c r="AW372" s="13" t="s">
        <v>36</v>
      </c>
      <c r="AX372" s="13" t="s">
        <v>80</v>
      </c>
      <c r="AY372" s="240" t="s">
        <v>162</v>
      </c>
    </row>
    <row r="373" spans="2:65" s="10" customFormat="1" ht="29.85" customHeight="1">
      <c r="B373" s="175"/>
      <c r="C373" s="176"/>
      <c r="D373" s="189" t="s">
        <v>71</v>
      </c>
      <c r="E373" s="190" t="s">
        <v>169</v>
      </c>
      <c r="F373" s="190" t="s">
        <v>491</v>
      </c>
      <c r="G373" s="176"/>
      <c r="H373" s="176"/>
      <c r="I373" s="179"/>
      <c r="J373" s="191">
        <f>BK373</f>
        <v>0</v>
      </c>
      <c r="K373" s="176"/>
      <c r="L373" s="181"/>
      <c r="M373" s="182"/>
      <c r="N373" s="183"/>
      <c r="O373" s="183"/>
      <c r="P373" s="184">
        <f>SUM(P374:P411)</f>
        <v>0</v>
      </c>
      <c r="Q373" s="183"/>
      <c r="R373" s="184">
        <f>SUM(R374:R411)</f>
        <v>456.80563319999999</v>
      </c>
      <c r="S373" s="183"/>
      <c r="T373" s="185">
        <f>SUM(T374:T411)</f>
        <v>0</v>
      </c>
      <c r="AR373" s="186" t="s">
        <v>80</v>
      </c>
      <c r="AT373" s="187" t="s">
        <v>71</v>
      </c>
      <c r="AU373" s="187" t="s">
        <v>80</v>
      </c>
      <c r="AY373" s="186" t="s">
        <v>162</v>
      </c>
      <c r="BK373" s="188">
        <f>SUM(BK374:BK411)</f>
        <v>0</v>
      </c>
    </row>
    <row r="374" spans="2:65" s="1" customFormat="1" ht="28.9" customHeight="1">
      <c r="B374" s="40"/>
      <c r="C374" s="192" t="s">
        <v>459</v>
      </c>
      <c r="D374" s="192" t="s">
        <v>164</v>
      </c>
      <c r="E374" s="193" t="s">
        <v>499</v>
      </c>
      <c r="F374" s="194" t="s">
        <v>500</v>
      </c>
      <c r="G374" s="195" t="s">
        <v>167</v>
      </c>
      <c r="H374" s="196">
        <v>0.9</v>
      </c>
      <c r="I374" s="197"/>
      <c r="J374" s="198">
        <f>ROUND(I374*H374,2)</f>
        <v>0</v>
      </c>
      <c r="K374" s="194" t="s">
        <v>168</v>
      </c>
      <c r="L374" s="60"/>
      <c r="M374" s="199" t="s">
        <v>21</v>
      </c>
      <c r="N374" s="200" t="s">
        <v>43</v>
      </c>
      <c r="O374" s="41"/>
      <c r="P374" s="201">
        <f>O374*H374</f>
        <v>0</v>
      </c>
      <c r="Q374" s="201">
        <v>2.13408</v>
      </c>
      <c r="R374" s="201">
        <f>Q374*H374</f>
        <v>1.9206719999999999</v>
      </c>
      <c r="S374" s="201">
        <v>0</v>
      </c>
      <c r="T374" s="202">
        <f>S374*H374</f>
        <v>0</v>
      </c>
      <c r="AR374" s="23" t="s">
        <v>169</v>
      </c>
      <c r="AT374" s="23" t="s">
        <v>164</v>
      </c>
      <c r="AU374" s="23" t="s">
        <v>82</v>
      </c>
      <c r="AY374" s="23" t="s">
        <v>162</v>
      </c>
      <c r="BE374" s="203">
        <f>IF(N374="základní",J374,0)</f>
        <v>0</v>
      </c>
      <c r="BF374" s="203">
        <f>IF(N374="snížená",J374,0)</f>
        <v>0</v>
      </c>
      <c r="BG374" s="203">
        <f>IF(N374="zákl. přenesená",J374,0)</f>
        <v>0</v>
      </c>
      <c r="BH374" s="203">
        <f>IF(N374="sníž. přenesená",J374,0)</f>
        <v>0</v>
      </c>
      <c r="BI374" s="203">
        <f>IF(N374="nulová",J374,0)</f>
        <v>0</v>
      </c>
      <c r="BJ374" s="23" t="s">
        <v>80</v>
      </c>
      <c r="BK374" s="203">
        <f>ROUND(I374*H374,2)</f>
        <v>0</v>
      </c>
      <c r="BL374" s="23" t="s">
        <v>169</v>
      </c>
      <c r="BM374" s="23" t="s">
        <v>1190</v>
      </c>
    </row>
    <row r="375" spans="2:65" s="1" customFormat="1" ht="94.5">
      <c r="B375" s="40"/>
      <c r="C375" s="62"/>
      <c r="D375" s="204" t="s">
        <v>171</v>
      </c>
      <c r="E375" s="62"/>
      <c r="F375" s="205" t="s">
        <v>502</v>
      </c>
      <c r="G375" s="62"/>
      <c r="H375" s="62"/>
      <c r="I375" s="162"/>
      <c r="J375" s="62"/>
      <c r="K375" s="62"/>
      <c r="L375" s="60"/>
      <c r="M375" s="206"/>
      <c r="N375" s="41"/>
      <c r="O375" s="41"/>
      <c r="P375" s="41"/>
      <c r="Q375" s="41"/>
      <c r="R375" s="41"/>
      <c r="S375" s="41"/>
      <c r="T375" s="77"/>
      <c r="AT375" s="23" t="s">
        <v>171</v>
      </c>
      <c r="AU375" s="23" t="s">
        <v>82</v>
      </c>
    </row>
    <row r="376" spans="2:65" s="11" customFormat="1">
      <c r="B376" s="207"/>
      <c r="C376" s="208"/>
      <c r="D376" s="204" t="s">
        <v>173</v>
      </c>
      <c r="E376" s="209" t="s">
        <v>21</v>
      </c>
      <c r="F376" s="210" t="s">
        <v>1123</v>
      </c>
      <c r="G376" s="208"/>
      <c r="H376" s="211" t="s">
        <v>21</v>
      </c>
      <c r="I376" s="212"/>
      <c r="J376" s="208"/>
      <c r="K376" s="208"/>
      <c r="L376" s="213"/>
      <c r="M376" s="214"/>
      <c r="N376" s="215"/>
      <c r="O376" s="215"/>
      <c r="P376" s="215"/>
      <c r="Q376" s="215"/>
      <c r="R376" s="215"/>
      <c r="S376" s="215"/>
      <c r="T376" s="216"/>
      <c r="AT376" s="217" t="s">
        <v>173</v>
      </c>
      <c r="AU376" s="217" t="s">
        <v>82</v>
      </c>
      <c r="AV376" s="11" t="s">
        <v>80</v>
      </c>
      <c r="AW376" s="11" t="s">
        <v>36</v>
      </c>
      <c r="AX376" s="11" t="s">
        <v>72</v>
      </c>
      <c r="AY376" s="217" t="s">
        <v>162</v>
      </c>
    </row>
    <row r="377" spans="2:65" s="11" customFormat="1">
      <c r="B377" s="207"/>
      <c r="C377" s="208"/>
      <c r="D377" s="204" t="s">
        <v>173</v>
      </c>
      <c r="E377" s="209" t="s">
        <v>21</v>
      </c>
      <c r="F377" s="210" t="s">
        <v>503</v>
      </c>
      <c r="G377" s="208"/>
      <c r="H377" s="211" t="s">
        <v>21</v>
      </c>
      <c r="I377" s="212"/>
      <c r="J377" s="208"/>
      <c r="K377" s="208"/>
      <c r="L377" s="213"/>
      <c r="M377" s="214"/>
      <c r="N377" s="215"/>
      <c r="O377" s="215"/>
      <c r="P377" s="215"/>
      <c r="Q377" s="215"/>
      <c r="R377" s="215"/>
      <c r="S377" s="215"/>
      <c r="T377" s="216"/>
      <c r="AT377" s="217" t="s">
        <v>173</v>
      </c>
      <c r="AU377" s="217" t="s">
        <v>82</v>
      </c>
      <c r="AV377" s="11" t="s">
        <v>80</v>
      </c>
      <c r="AW377" s="11" t="s">
        <v>36</v>
      </c>
      <c r="AX377" s="11" t="s">
        <v>72</v>
      </c>
      <c r="AY377" s="217" t="s">
        <v>162</v>
      </c>
    </row>
    <row r="378" spans="2:65" s="12" customFormat="1">
      <c r="B378" s="218"/>
      <c r="C378" s="219"/>
      <c r="D378" s="204" t="s">
        <v>173</v>
      </c>
      <c r="E378" s="220" t="s">
        <v>21</v>
      </c>
      <c r="F378" s="221" t="s">
        <v>504</v>
      </c>
      <c r="G378" s="219"/>
      <c r="H378" s="222">
        <v>0.9</v>
      </c>
      <c r="I378" s="223"/>
      <c r="J378" s="219"/>
      <c r="K378" s="219"/>
      <c r="L378" s="224"/>
      <c r="M378" s="225"/>
      <c r="N378" s="226"/>
      <c r="O378" s="226"/>
      <c r="P378" s="226"/>
      <c r="Q378" s="226"/>
      <c r="R378" s="226"/>
      <c r="S378" s="226"/>
      <c r="T378" s="227"/>
      <c r="AT378" s="228" t="s">
        <v>173</v>
      </c>
      <c r="AU378" s="228" t="s">
        <v>82</v>
      </c>
      <c r="AV378" s="12" t="s">
        <v>82</v>
      </c>
      <c r="AW378" s="12" t="s">
        <v>36</v>
      </c>
      <c r="AX378" s="12" t="s">
        <v>72</v>
      </c>
      <c r="AY378" s="228" t="s">
        <v>162</v>
      </c>
    </row>
    <row r="379" spans="2:65" s="13" customFormat="1">
      <c r="B379" s="229"/>
      <c r="C379" s="230"/>
      <c r="D379" s="231" t="s">
        <v>173</v>
      </c>
      <c r="E379" s="232" t="s">
        <v>21</v>
      </c>
      <c r="F379" s="233" t="s">
        <v>177</v>
      </c>
      <c r="G379" s="230"/>
      <c r="H379" s="234">
        <v>0.9</v>
      </c>
      <c r="I379" s="235"/>
      <c r="J379" s="230"/>
      <c r="K379" s="230"/>
      <c r="L379" s="236"/>
      <c r="M379" s="237"/>
      <c r="N379" s="238"/>
      <c r="O379" s="238"/>
      <c r="P379" s="238"/>
      <c r="Q379" s="238"/>
      <c r="R379" s="238"/>
      <c r="S379" s="238"/>
      <c r="T379" s="239"/>
      <c r="AT379" s="240" t="s">
        <v>173</v>
      </c>
      <c r="AU379" s="240" t="s">
        <v>82</v>
      </c>
      <c r="AV379" s="13" t="s">
        <v>169</v>
      </c>
      <c r="AW379" s="13" t="s">
        <v>36</v>
      </c>
      <c r="AX379" s="13" t="s">
        <v>80</v>
      </c>
      <c r="AY379" s="240" t="s">
        <v>162</v>
      </c>
    </row>
    <row r="380" spans="2:65" s="1" customFormat="1" ht="28.9" customHeight="1">
      <c r="B380" s="40"/>
      <c r="C380" s="192" t="s">
        <v>466</v>
      </c>
      <c r="D380" s="192" t="s">
        <v>164</v>
      </c>
      <c r="E380" s="193" t="s">
        <v>511</v>
      </c>
      <c r="F380" s="194" t="s">
        <v>512</v>
      </c>
      <c r="G380" s="195" t="s">
        <v>167</v>
      </c>
      <c r="H380" s="196">
        <v>159</v>
      </c>
      <c r="I380" s="197"/>
      <c r="J380" s="198">
        <f>ROUND(I380*H380,2)</f>
        <v>0</v>
      </c>
      <c r="K380" s="194" t="s">
        <v>21</v>
      </c>
      <c r="L380" s="60"/>
      <c r="M380" s="199" t="s">
        <v>21</v>
      </c>
      <c r="N380" s="200" t="s">
        <v>43</v>
      </c>
      <c r="O380" s="41"/>
      <c r="P380" s="201">
        <f>O380*H380</f>
        <v>0</v>
      </c>
      <c r="Q380" s="201">
        <v>2.4340799999999998</v>
      </c>
      <c r="R380" s="201">
        <f>Q380*H380</f>
        <v>387.01871999999997</v>
      </c>
      <c r="S380" s="201">
        <v>0</v>
      </c>
      <c r="T380" s="202">
        <f>S380*H380</f>
        <v>0</v>
      </c>
      <c r="AR380" s="23" t="s">
        <v>169</v>
      </c>
      <c r="AT380" s="23" t="s">
        <v>164</v>
      </c>
      <c r="AU380" s="23" t="s">
        <v>82</v>
      </c>
      <c r="AY380" s="23" t="s">
        <v>162</v>
      </c>
      <c r="BE380" s="203">
        <f>IF(N380="základní",J380,0)</f>
        <v>0</v>
      </c>
      <c r="BF380" s="203">
        <f>IF(N380="snížená",J380,0)</f>
        <v>0</v>
      </c>
      <c r="BG380" s="203">
        <f>IF(N380="zákl. přenesená",J380,0)</f>
        <v>0</v>
      </c>
      <c r="BH380" s="203">
        <f>IF(N380="sníž. přenesená",J380,0)</f>
        <v>0</v>
      </c>
      <c r="BI380" s="203">
        <f>IF(N380="nulová",J380,0)</f>
        <v>0</v>
      </c>
      <c r="BJ380" s="23" t="s">
        <v>80</v>
      </c>
      <c r="BK380" s="203">
        <f>ROUND(I380*H380,2)</f>
        <v>0</v>
      </c>
      <c r="BL380" s="23" t="s">
        <v>169</v>
      </c>
      <c r="BM380" s="23" t="s">
        <v>1191</v>
      </c>
    </row>
    <row r="381" spans="2:65" s="11" customFormat="1">
      <c r="B381" s="207"/>
      <c r="C381" s="208"/>
      <c r="D381" s="204" t="s">
        <v>173</v>
      </c>
      <c r="E381" s="209" t="s">
        <v>21</v>
      </c>
      <c r="F381" s="210" t="s">
        <v>1123</v>
      </c>
      <c r="G381" s="208"/>
      <c r="H381" s="211" t="s">
        <v>21</v>
      </c>
      <c r="I381" s="212"/>
      <c r="J381" s="208"/>
      <c r="K381" s="208"/>
      <c r="L381" s="213"/>
      <c r="M381" s="214"/>
      <c r="N381" s="215"/>
      <c r="O381" s="215"/>
      <c r="P381" s="215"/>
      <c r="Q381" s="215"/>
      <c r="R381" s="215"/>
      <c r="S381" s="215"/>
      <c r="T381" s="216"/>
      <c r="AT381" s="217" t="s">
        <v>173</v>
      </c>
      <c r="AU381" s="217" t="s">
        <v>82</v>
      </c>
      <c r="AV381" s="11" t="s">
        <v>80</v>
      </c>
      <c r="AW381" s="11" t="s">
        <v>36</v>
      </c>
      <c r="AX381" s="11" t="s">
        <v>72</v>
      </c>
      <c r="AY381" s="217" t="s">
        <v>162</v>
      </c>
    </row>
    <row r="382" spans="2:65" s="12" customFormat="1">
      <c r="B382" s="218"/>
      <c r="C382" s="219"/>
      <c r="D382" s="204" t="s">
        <v>173</v>
      </c>
      <c r="E382" s="220" t="s">
        <v>21</v>
      </c>
      <c r="F382" s="221" t="s">
        <v>1192</v>
      </c>
      <c r="G382" s="219"/>
      <c r="H382" s="222">
        <v>53</v>
      </c>
      <c r="I382" s="223"/>
      <c r="J382" s="219"/>
      <c r="K382" s="219"/>
      <c r="L382" s="224"/>
      <c r="M382" s="225"/>
      <c r="N382" s="226"/>
      <c r="O382" s="226"/>
      <c r="P382" s="226"/>
      <c r="Q382" s="226"/>
      <c r="R382" s="226"/>
      <c r="S382" s="226"/>
      <c r="T382" s="227"/>
      <c r="AT382" s="228" t="s">
        <v>173</v>
      </c>
      <c r="AU382" s="228" t="s">
        <v>82</v>
      </c>
      <c r="AV382" s="12" t="s">
        <v>82</v>
      </c>
      <c r="AW382" s="12" t="s">
        <v>36</v>
      </c>
      <c r="AX382" s="12" t="s">
        <v>72</v>
      </c>
      <c r="AY382" s="228" t="s">
        <v>162</v>
      </c>
    </row>
    <row r="383" spans="2:65" s="12" customFormat="1">
      <c r="B383" s="218"/>
      <c r="C383" s="219"/>
      <c r="D383" s="204" t="s">
        <v>173</v>
      </c>
      <c r="E383" s="220" t="s">
        <v>21</v>
      </c>
      <c r="F383" s="221" t="s">
        <v>975</v>
      </c>
      <c r="G383" s="219"/>
      <c r="H383" s="222">
        <v>0</v>
      </c>
      <c r="I383" s="223"/>
      <c r="J383" s="219"/>
      <c r="K383" s="219"/>
      <c r="L383" s="224"/>
      <c r="M383" s="225"/>
      <c r="N383" s="226"/>
      <c r="O383" s="226"/>
      <c r="P383" s="226"/>
      <c r="Q383" s="226"/>
      <c r="R383" s="226"/>
      <c r="S383" s="226"/>
      <c r="T383" s="227"/>
      <c r="AT383" s="228" t="s">
        <v>173</v>
      </c>
      <c r="AU383" s="228" t="s">
        <v>82</v>
      </c>
      <c r="AV383" s="12" t="s">
        <v>82</v>
      </c>
      <c r="AW383" s="12" t="s">
        <v>36</v>
      </c>
      <c r="AX383" s="12" t="s">
        <v>72</v>
      </c>
      <c r="AY383" s="228" t="s">
        <v>162</v>
      </c>
    </row>
    <row r="384" spans="2:65" s="12" customFormat="1">
      <c r="B384" s="218"/>
      <c r="C384" s="219"/>
      <c r="D384" s="204" t="s">
        <v>173</v>
      </c>
      <c r="E384" s="220" t="s">
        <v>21</v>
      </c>
      <c r="F384" s="221" t="s">
        <v>1193</v>
      </c>
      <c r="G384" s="219"/>
      <c r="H384" s="222">
        <v>106</v>
      </c>
      <c r="I384" s="223"/>
      <c r="J384" s="219"/>
      <c r="K384" s="219"/>
      <c r="L384" s="224"/>
      <c r="M384" s="225"/>
      <c r="N384" s="226"/>
      <c r="O384" s="226"/>
      <c r="P384" s="226"/>
      <c r="Q384" s="226"/>
      <c r="R384" s="226"/>
      <c r="S384" s="226"/>
      <c r="T384" s="227"/>
      <c r="AT384" s="228" t="s">
        <v>173</v>
      </c>
      <c r="AU384" s="228" t="s">
        <v>82</v>
      </c>
      <c r="AV384" s="12" t="s">
        <v>82</v>
      </c>
      <c r="AW384" s="12" t="s">
        <v>36</v>
      </c>
      <c r="AX384" s="12" t="s">
        <v>72</v>
      </c>
      <c r="AY384" s="228" t="s">
        <v>162</v>
      </c>
    </row>
    <row r="385" spans="2:65" s="13" customFormat="1">
      <c r="B385" s="229"/>
      <c r="C385" s="230"/>
      <c r="D385" s="231" t="s">
        <v>173</v>
      </c>
      <c r="E385" s="232" t="s">
        <v>21</v>
      </c>
      <c r="F385" s="233" t="s">
        <v>177</v>
      </c>
      <c r="G385" s="230"/>
      <c r="H385" s="234">
        <v>159</v>
      </c>
      <c r="I385" s="235"/>
      <c r="J385" s="230"/>
      <c r="K385" s="230"/>
      <c r="L385" s="236"/>
      <c r="M385" s="237"/>
      <c r="N385" s="238"/>
      <c r="O385" s="238"/>
      <c r="P385" s="238"/>
      <c r="Q385" s="238"/>
      <c r="R385" s="238"/>
      <c r="S385" s="238"/>
      <c r="T385" s="239"/>
      <c r="AT385" s="240" t="s">
        <v>173</v>
      </c>
      <c r="AU385" s="240" t="s">
        <v>82</v>
      </c>
      <c r="AV385" s="13" t="s">
        <v>169</v>
      </c>
      <c r="AW385" s="13" t="s">
        <v>36</v>
      </c>
      <c r="AX385" s="13" t="s">
        <v>80</v>
      </c>
      <c r="AY385" s="240" t="s">
        <v>162</v>
      </c>
    </row>
    <row r="386" spans="2:65" s="1" customFormat="1" ht="40.15" customHeight="1">
      <c r="B386" s="40"/>
      <c r="C386" s="192" t="s">
        <v>475</v>
      </c>
      <c r="D386" s="192" t="s">
        <v>164</v>
      </c>
      <c r="E386" s="193" t="s">
        <v>506</v>
      </c>
      <c r="F386" s="194" t="s">
        <v>507</v>
      </c>
      <c r="G386" s="195" t="s">
        <v>167</v>
      </c>
      <c r="H386" s="196">
        <v>19</v>
      </c>
      <c r="I386" s="197"/>
      <c r="J386" s="198">
        <f>ROUND(I386*H386,2)</f>
        <v>0</v>
      </c>
      <c r="K386" s="194" t="s">
        <v>21</v>
      </c>
      <c r="L386" s="60"/>
      <c r="M386" s="199" t="s">
        <v>21</v>
      </c>
      <c r="N386" s="200" t="s">
        <v>43</v>
      </c>
      <c r="O386" s="41"/>
      <c r="P386" s="201">
        <f>O386*H386</f>
        <v>0</v>
      </c>
      <c r="Q386" s="201">
        <v>2.4340799999999998</v>
      </c>
      <c r="R386" s="201">
        <f>Q386*H386</f>
        <v>46.247519999999994</v>
      </c>
      <c r="S386" s="201">
        <v>0</v>
      </c>
      <c r="T386" s="202">
        <f>S386*H386</f>
        <v>0</v>
      </c>
      <c r="AR386" s="23" t="s">
        <v>169</v>
      </c>
      <c r="AT386" s="23" t="s">
        <v>164</v>
      </c>
      <c r="AU386" s="23" t="s">
        <v>82</v>
      </c>
      <c r="AY386" s="23" t="s">
        <v>162</v>
      </c>
      <c r="BE386" s="203">
        <f>IF(N386="základní",J386,0)</f>
        <v>0</v>
      </c>
      <c r="BF386" s="203">
        <f>IF(N386="snížená",J386,0)</f>
        <v>0</v>
      </c>
      <c r="BG386" s="203">
        <f>IF(N386="zákl. přenesená",J386,0)</f>
        <v>0</v>
      </c>
      <c r="BH386" s="203">
        <f>IF(N386="sníž. přenesená",J386,0)</f>
        <v>0</v>
      </c>
      <c r="BI386" s="203">
        <f>IF(N386="nulová",J386,0)</f>
        <v>0</v>
      </c>
      <c r="BJ386" s="23" t="s">
        <v>80</v>
      </c>
      <c r="BK386" s="203">
        <f>ROUND(I386*H386,2)</f>
        <v>0</v>
      </c>
      <c r="BL386" s="23" t="s">
        <v>169</v>
      </c>
      <c r="BM386" s="23" t="s">
        <v>1194</v>
      </c>
    </row>
    <row r="387" spans="2:65" s="1" customFormat="1" ht="94.5">
      <c r="B387" s="40"/>
      <c r="C387" s="62"/>
      <c r="D387" s="204" t="s">
        <v>171</v>
      </c>
      <c r="E387" s="62"/>
      <c r="F387" s="205" t="s">
        <v>502</v>
      </c>
      <c r="G387" s="62"/>
      <c r="H387" s="62"/>
      <c r="I387" s="162"/>
      <c r="J387" s="62"/>
      <c r="K387" s="62"/>
      <c r="L387" s="60"/>
      <c r="M387" s="206"/>
      <c r="N387" s="41"/>
      <c r="O387" s="41"/>
      <c r="P387" s="41"/>
      <c r="Q387" s="41"/>
      <c r="R387" s="41"/>
      <c r="S387" s="41"/>
      <c r="T387" s="77"/>
      <c r="AT387" s="23" t="s">
        <v>171</v>
      </c>
      <c r="AU387" s="23" t="s">
        <v>82</v>
      </c>
    </row>
    <row r="388" spans="2:65" s="11" customFormat="1">
      <c r="B388" s="207"/>
      <c r="C388" s="208"/>
      <c r="D388" s="204" t="s">
        <v>173</v>
      </c>
      <c r="E388" s="209" t="s">
        <v>21</v>
      </c>
      <c r="F388" s="210" t="s">
        <v>1123</v>
      </c>
      <c r="G388" s="208"/>
      <c r="H388" s="211" t="s">
        <v>21</v>
      </c>
      <c r="I388" s="212"/>
      <c r="J388" s="208"/>
      <c r="K388" s="208"/>
      <c r="L388" s="213"/>
      <c r="M388" s="214"/>
      <c r="N388" s="215"/>
      <c r="O388" s="215"/>
      <c r="P388" s="215"/>
      <c r="Q388" s="215"/>
      <c r="R388" s="215"/>
      <c r="S388" s="215"/>
      <c r="T388" s="216"/>
      <c r="AT388" s="217" t="s">
        <v>173</v>
      </c>
      <c r="AU388" s="217" t="s">
        <v>82</v>
      </c>
      <c r="AV388" s="11" t="s">
        <v>80</v>
      </c>
      <c r="AW388" s="11" t="s">
        <v>36</v>
      </c>
      <c r="AX388" s="11" t="s">
        <v>72</v>
      </c>
      <c r="AY388" s="217" t="s">
        <v>162</v>
      </c>
    </row>
    <row r="389" spans="2:65" s="11" customFormat="1">
      <c r="B389" s="207"/>
      <c r="C389" s="208"/>
      <c r="D389" s="204" t="s">
        <v>173</v>
      </c>
      <c r="E389" s="209" t="s">
        <v>21</v>
      </c>
      <c r="F389" s="210" t="s">
        <v>509</v>
      </c>
      <c r="G389" s="208"/>
      <c r="H389" s="211" t="s">
        <v>21</v>
      </c>
      <c r="I389" s="212"/>
      <c r="J389" s="208"/>
      <c r="K389" s="208"/>
      <c r="L389" s="213"/>
      <c r="M389" s="214"/>
      <c r="N389" s="215"/>
      <c r="O389" s="215"/>
      <c r="P389" s="215"/>
      <c r="Q389" s="215"/>
      <c r="R389" s="215"/>
      <c r="S389" s="215"/>
      <c r="T389" s="216"/>
      <c r="AT389" s="217" t="s">
        <v>173</v>
      </c>
      <c r="AU389" s="217" t="s">
        <v>82</v>
      </c>
      <c r="AV389" s="11" t="s">
        <v>80</v>
      </c>
      <c r="AW389" s="11" t="s">
        <v>36</v>
      </c>
      <c r="AX389" s="11" t="s">
        <v>72</v>
      </c>
      <c r="AY389" s="217" t="s">
        <v>162</v>
      </c>
    </row>
    <row r="390" spans="2:65" s="12" customFormat="1">
      <c r="B390" s="218"/>
      <c r="C390" s="219"/>
      <c r="D390" s="204" t="s">
        <v>173</v>
      </c>
      <c r="E390" s="220" t="s">
        <v>21</v>
      </c>
      <c r="F390" s="221" t="s">
        <v>176</v>
      </c>
      <c r="G390" s="219"/>
      <c r="H390" s="222">
        <v>19</v>
      </c>
      <c r="I390" s="223"/>
      <c r="J390" s="219"/>
      <c r="K390" s="219"/>
      <c r="L390" s="224"/>
      <c r="M390" s="225"/>
      <c r="N390" s="226"/>
      <c r="O390" s="226"/>
      <c r="P390" s="226"/>
      <c r="Q390" s="226"/>
      <c r="R390" s="226"/>
      <c r="S390" s="226"/>
      <c r="T390" s="227"/>
      <c r="AT390" s="228" t="s">
        <v>173</v>
      </c>
      <c r="AU390" s="228" t="s">
        <v>82</v>
      </c>
      <c r="AV390" s="12" t="s">
        <v>82</v>
      </c>
      <c r="AW390" s="12" t="s">
        <v>36</v>
      </c>
      <c r="AX390" s="12" t="s">
        <v>72</v>
      </c>
      <c r="AY390" s="228" t="s">
        <v>162</v>
      </c>
    </row>
    <row r="391" spans="2:65" s="13" customFormat="1">
      <c r="B391" s="229"/>
      <c r="C391" s="230"/>
      <c r="D391" s="231" t="s">
        <v>173</v>
      </c>
      <c r="E391" s="232" t="s">
        <v>21</v>
      </c>
      <c r="F391" s="233" t="s">
        <v>177</v>
      </c>
      <c r="G391" s="230"/>
      <c r="H391" s="234">
        <v>19</v>
      </c>
      <c r="I391" s="235"/>
      <c r="J391" s="230"/>
      <c r="K391" s="230"/>
      <c r="L391" s="236"/>
      <c r="M391" s="237"/>
      <c r="N391" s="238"/>
      <c r="O391" s="238"/>
      <c r="P391" s="238"/>
      <c r="Q391" s="238"/>
      <c r="R391" s="238"/>
      <c r="S391" s="238"/>
      <c r="T391" s="239"/>
      <c r="AT391" s="240" t="s">
        <v>173</v>
      </c>
      <c r="AU391" s="240" t="s">
        <v>82</v>
      </c>
      <c r="AV391" s="13" t="s">
        <v>169</v>
      </c>
      <c r="AW391" s="13" t="s">
        <v>36</v>
      </c>
      <c r="AX391" s="13" t="s">
        <v>80</v>
      </c>
      <c r="AY391" s="240" t="s">
        <v>162</v>
      </c>
    </row>
    <row r="392" spans="2:65" s="1" customFormat="1" ht="40.15" customHeight="1">
      <c r="B392" s="40"/>
      <c r="C392" s="192" t="s">
        <v>481</v>
      </c>
      <c r="D392" s="192" t="s">
        <v>164</v>
      </c>
      <c r="E392" s="193" t="s">
        <v>518</v>
      </c>
      <c r="F392" s="194" t="s">
        <v>519</v>
      </c>
      <c r="G392" s="195" t="s">
        <v>260</v>
      </c>
      <c r="H392" s="196">
        <v>47.5</v>
      </c>
      <c r="I392" s="197"/>
      <c r="J392" s="198">
        <f>ROUND(I392*H392,2)</f>
        <v>0</v>
      </c>
      <c r="K392" s="194" t="s">
        <v>168</v>
      </c>
      <c r="L392" s="60"/>
      <c r="M392" s="199" t="s">
        <v>21</v>
      </c>
      <c r="N392" s="200" t="s">
        <v>43</v>
      </c>
      <c r="O392" s="41"/>
      <c r="P392" s="201">
        <f>O392*H392</f>
        <v>0</v>
      </c>
      <c r="Q392" s="201">
        <v>0</v>
      </c>
      <c r="R392" s="201">
        <f>Q392*H392</f>
        <v>0</v>
      </c>
      <c r="S392" s="201">
        <v>0</v>
      </c>
      <c r="T392" s="202">
        <f>S392*H392</f>
        <v>0</v>
      </c>
      <c r="AR392" s="23" t="s">
        <v>169</v>
      </c>
      <c r="AT392" s="23" t="s">
        <v>164</v>
      </c>
      <c r="AU392" s="23" t="s">
        <v>82</v>
      </c>
      <c r="AY392" s="23" t="s">
        <v>162</v>
      </c>
      <c r="BE392" s="203">
        <f>IF(N392="základní",J392,0)</f>
        <v>0</v>
      </c>
      <c r="BF392" s="203">
        <f>IF(N392="snížená",J392,0)</f>
        <v>0</v>
      </c>
      <c r="BG392" s="203">
        <f>IF(N392="zákl. přenesená",J392,0)</f>
        <v>0</v>
      </c>
      <c r="BH392" s="203">
        <f>IF(N392="sníž. přenesená",J392,0)</f>
        <v>0</v>
      </c>
      <c r="BI392" s="203">
        <f>IF(N392="nulová",J392,0)</f>
        <v>0</v>
      </c>
      <c r="BJ392" s="23" t="s">
        <v>80</v>
      </c>
      <c r="BK392" s="203">
        <f>ROUND(I392*H392,2)</f>
        <v>0</v>
      </c>
      <c r="BL392" s="23" t="s">
        <v>169</v>
      </c>
      <c r="BM392" s="23" t="s">
        <v>1195</v>
      </c>
    </row>
    <row r="393" spans="2:65" s="1" customFormat="1" ht="94.5">
      <c r="B393" s="40"/>
      <c r="C393" s="62"/>
      <c r="D393" s="204" t="s">
        <v>171</v>
      </c>
      <c r="E393" s="62"/>
      <c r="F393" s="205" t="s">
        <v>502</v>
      </c>
      <c r="G393" s="62"/>
      <c r="H393" s="62"/>
      <c r="I393" s="162"/>
      <c r="J393" s="62"/>
      <c r="K393" s="62"/>
      <c r="L393" s="60"/>
      <c r="M393" s="206"/>
      <c r="N393" s="41"/>
      <c r="O393" s="41"/>
      <c r="P393" s="41"/>
      <c r="Q393" s="41"/>
      <c r="R393" s="41"/>
      <c r="S393" s="41"/>
      <c r="T393" s="77"/>
      <c r="AT393" s="23" t="s">
        <v>171</v>
      </c>
      <c r="AU393" s="23" t="s">
        <v>82</v>
      </c>
    </row>
    <row r="394" spans="2:65" s="11" customFormat="1">
      <c r="B394" s="207"/>
      <c r="C394" s="208"/>
      <c r="D394" s="204" t="s">
        <v>173</v>
      </c>
      <c r="E394" s="209" t="s">
        <v>21</v>
      </c>
      <c r="F394" s="210" t="s">
        <v>1123</v>
      </c>
      <c r="G394" s="208"/>
      <c r="H394" s="211" t="s">
        <v>21</v>
      </c>
      <c r="I394" s="212"/>
      <c r="J394" s="208"/>
      <c r="K394" s="208"/>
      <c r="L394" s="213"/>
      <c r="M394" s="214"/>
      <c r="N394" s="215"/>
      <c r="O394" s="215"/>
      <c r="P394" s="215"/>
      <c r="Q394" s="215"/>
      <c r="R394" s="215"/>
      <c r="S394" s="215"/>
      <c r="T394" s="216"/>
      <c r="AT394" s="217" t="s">
        <v>173</v>
      </c>
      <c r="AU394" s="217" t="s">
        <v>82</v>
      </c>
      <c r="AV394" s="11" t="s">
        <v>80</v>
      </c>
      <c r="AW394" s="11" t="s">
        <v>36</v>
      </c>
      <c r="AX394" s="11" t="s">
        <v>72</v>
      </c>
      <c r="AY394" s="217" t="s">
        <v>162</v>
      </c>
    </row>
    <row r="395" spans="2:65" s="11" customFormat="1">
      <c r="B395" s="207"/>
      <c r="C395" s="208"/>
      <c r="D395" s="204" t="s">
        <v>173</v>
      </c>
      <c r="E395" s="209" t="s">
        <v>21</v>
      </c>
      <c r="F395" s="210" t="s">
        <v>521</v>
      </c>
      <c r="G395" s="208"/>
      <c r="H395" s="211" t="s">
        <v>21</v>
      </c>
      <c r="I395" s="212"/>
      <c r="J395" s="208"/>
      <c r="K395" s="208"/>
      <c r="L395" s="213"/>
      <c r="M395" s="214"/>
      <c r="N395" s="215"/>
      <c r="O395" s="215"/>
      <c r="P395" s="215"/>
      <c r="Q395" s="215"/>
      <c r="R395" s="215"/>
      <c r="S395" s="215"/>
      <c r="T395" s="216"/>
      <c r="AT395" s="217" t="s">
        <v>173</v>
      </c>
      <c r="AU395" s="217" t="s">
        <v>82</v>
      </c>
      <c r="AV395" s="11" t="s">
        <v>80</v>
      </c>
      <c r="AW395" s="11" t="s">
        <v>36</v>
      </c>
      <c r="AX395" s="11" t="s">
        <v>72</v>
      </c>
      <c r="AY395" s="217" t="s">
        <v>162</v>
      </c>
    </row>
    <row r="396" spans="2:65" s="12" customFormat="1">
      <c r="B396" s="218"/>
      <c r="C396" s="219"/>
      <c r="D396" s="204" t="s">
        <v>173</v>
      </c>
      <c r="E396" s="220" t="s">
        <v>21</v>
      </c>
      <c r="F396" s="221" t="s">
        <v>522</v>
      </c>
      <c r="G396" s="219"/>
      <c r="H396" s="222">
        <v>47.5</v>
      </c>
      <c r="I396" s="223"/>
      <c r="J396" s="219"/>
      <c r="K396" s="219"/>
      <c r="L396" s="224"/>
      <c r="M396" s="225"/>
      <c r="N396" s="226"/>
      <c r="O396" s="226"/>
      <c r="P396" s="226"/>
      <c r="Q396" s="226"/>
      <c r="R396" s="226"/>
      <c r="S396" s="226"/>
      <c r="T396" s="227"/>
      <c r="AT396" s="228" t="s">
        <v>173</v>
      </c>
      <c r="AU396" s="228" t="s">
        <v>82</v>
      </c>
      <c r="AV396" s="12" t="s">
        <v>82</v>
      </c>
      <c r="AW396" s="12" t="s">
        <v>36</v>
      </c>
      <c r="AX396" s="12" t="s">
        <v>72</v>
      </c>
      <c r="AY396" s="228" t="s">
        <v>162</v>
      </c>
    </row>
    <row r="397" spans="2:65" s="13" customFormat="1">
      <c r="B397" s="229"/>
      <c r="C397" s="230"/>
      <c r="D397" s="231" t="s">
        <v>173</v>
      </c>
      <c r="E397" s="232" t="s">
        <v>21</v>
      </c>
      <c r="F397" s="233" t="s">
        <v>177</v>
      </c>
      <c r="G397" s="230"/>
      <c r="H397" s="234">
        <v>47.5</v>
      </c>
      <c r="I397" s="235"/>
      <c r="J397" s="230"/>
      <c r="K397" s="230"/>
      <c r="L397" s="236"/>
      <c r="M397" s="237"/>
      <c r="N397" s="238"/>
      <c r="O397" s="238"/>
      <c r="P397" s="238"/>
      <c r="Q397" s="238"/>
      <c r="R397" s="238"/>
      <c r="S397" s="238"/>
      <c r="T397" s="239"/>
      <c r="AT397" s="240" t="s">
        <v>173</v>
      </c>
      <c r="AU397" s="240" t="s">
        <v>82</v>
      </c>
      <c r="AV397" s="13" t="s">
        <v>169</v>
      </c>
      <c r="AW397" s="13" t="s">
        <v>36</v>
      </c>
      <c r="AX397" s="13" t="s">
        <v>80</v>
      </c>
      <c r="AY397" s="240" t="s">
        <v>162</v>
      </c>
    </row>
    <row r="398" spans="2:65" s="1" customFormat="1" ht="28.9" customHeight="1">
      <c r="B398" s="40"/>
      <c r="C398" s="192" t="s">
        <v>492</v>
      </c>
      <c r="D398" s="192" t="s">
        <v>164</v>
      </c>
      <c r="E398" s="193" t="s">
        <v>524</v>
      </c>
      <c r="F398" s="194" t="s">
        <v>525</v>
      </c>
      <c r="G398" s="195" t="s">
        <v>167</v>
      </c>
      <c r="H398" s="196">
        <v>4</v>
      </c>
      <c r="I398" s="197"/>
      <c r="J398" s="198">
        <f>ROUND(I398*H398,2)</f>
        <v>0</v>
      </c>
      <c r="K398" s="194" t="s">
        <v>168</v>
      </c>
      <c r="L398" s="60"/>
      <c r="M398" s="199" t="s">
        <v>21</v>
      </c>
      <c r="N398" s="200" t="s">
        <v>43</v>
      </c>
      <c r="O398" s="41"/>
      <c r="P398" s="201">
        <f>O398*H398</f>
        <v>0</v>
      </c>
      <c r="Q398" s="201">
        <v>1.8480000000000001</v>
      </c>
      <c r="R398" s="201">
        <f>Q398*H398</f>
        <v>7.3920000000000003</v>
      </c>
      <c r="S398" s="201">
        <v>0</v>
      </c>
      <c r="T398" s="202">
        <f>S398*H398</f>
        <v>0</v>
      </c>
      <c r="AR398" s="23" t="s">
        <v>169</v>
      </c>
      <c r="AT398" s="23" t="s">
        <v>164</v>
      </c>
      <c r="AU398" s="23" t="s">
        <v>82</v>
      </c>
      <c r="AY398" s="23" t="s">
        <v>162</v>
      </c>
      <c r="BE398" s="203">
        <f>IF(N398="základní",J398,0)</f>
        <v>0</v>
      </c>
      <c r="BF398" s="203">
        <f>IF(N398="snížená",J398,0)</f>
        <v>0</v>
      </c>
      <c r="BG398" s="203">
        <f>IF(N398="zákl. přenesená",J398,0)</f>
        <v>0</v>
      </c>
      <c r="BH398" s="203">
        <f>IF(N398="sníž. přenesená",J398,0)</f>
        <v>0</v>
      </c>
      <c r="BI398" s="203">
        <f>IF(N398="nulová",J398,0)</f>
        <v>0</v>
      </c>
      <c r="BJ398" s="23" t="s">
        <v>80</v>
      </c>
      <c r="BK398" s="203">
        <f>ROUND(I398*H398,2)</f>
        <v>0</v>
      </c>
      <c r="BL398" s="23" t="s">
        <v>169</v>
      </c>
      <c r="BM398" s="23" t="s">
        <v>1196</v>
      </c>
    </row>
    <row r="399" spans="2:65" s="1" customFormat="1" ht="94.5">
      <c r="B399" s="40"/>
      <c r="C399" s="62"/>
      <c r="D399" s="204" t="s">
        <v>171</v>
      </c>
      <c r="E399" s="62"/>
      <c r="F399" s="205" t="s">
        <v>527</v>
      </c>
      <c r="G399" s="62"/>
      <c r="H399" s="62"/>
      <c r="I399" s="162"/>
      <c r="J399" s="62"/>
      <c r="K399" s="62"/>
      <c r="L399" s="60"/>
      <c r="M399" s="206"/>
      <c r="N399" s="41"/>
      <c r="O399" s="41"/>
      <c r="P399" s="41"/>
      <c r="Q399" s="41"/>
      <c r="R399" s="41"/>
      <c r="S399" s="41"/>
      <c r="T399" s="77"/>
      <c r="AT399" s="23" t="s">
        <v>171</v>
      </c>
      <c r="AU399" s="23" t="s">
        <v>82</v>
      </c>
    </row>
    <row r="400" spans="2:65" s="11" customFormat="1">
      <c r="B400" s="207"/>
      <c r="C400" s="208"/>
      <c r="D400" s="204" t="s">
        <v>173</v>
      </c>
      <c r="E400" s="209" t="s">
        <v>21</v>
      </c>
      <c r="F400" s="210" t="s">
        <v>1123</v>
      </c>
      <c r="G400" s="208"/>
      <c r="H400" s="211" t="s">
        <v>21</v>
      </c>
      <c r="I400" s="212"/>
      <c r="J400" s="208"/>
      <c r="K400" s="208"/>
      <c r="L400" s="213"/>
      <c r="M400" s="214"/>
      <c r="N400" s="215"/>
      <c r="O400" s="215"/>
      <c r="P400" s="215"/>
      <c r="Q400" s="215"/>
      <c r="R400" s="215"/>
      <c r="S400" s="215"/>
      <c r="T400" s="216"/>
      <c r="AT400" s="217" t="s">
        <v>173</v>
      </c>
      <c r="AU400" s="217" t="s">
        <v>82</v>
      </c>
      <c r="AV400" s="11" t="s">
        <v>80</v>
      </c>
      <c r="AW400" s="11" t="s">
        <v>36</v>
      </c>
      <c r="AX400" s="11" t="s">
        <v>72</v>
      </c>
      <c r="AY400" s="217" t="s">
        <v>162</v>
      </c>
    </row>
    <row r="401" spans="2:65" s="11" customFormat="1">
      <c r="B401" s="207"/>
      <c r="C401" s="208"/>
      <c r="D401" s="204" t="s">
        <v>173</v>
      </c>
      <c r="E401" s="209" t="s">
        <v>21</v>
      </c>
      <c r="F401" s="210" t="s">
        <v>528</v>
      </c>
      <c r="G401" s="208"/>
      <c r="H401" s="211" t="s">
        <v>21</v>
      </c>
      <c r="I401" s="212"/>
      <c r="J401" s="208"/>
      <c r="K401" s="208"/>
      <c r="L401" s="213"/>
      <c r="M401" s="214"/>
      <c r="N401" s="215"/>
      <c r="O401" s="215"/>
      <c r="P401" s="215"/>
      <c r="Q401" s="215"/>
      <c r="R401" s="215"/>
      <c r="S401" s="215"/>
      <c r="T401" s="216"/>
      <c r="AT401" s="217" t="s">
        <v>173</v>
      </c>
      <c r="AU401" s="217" t="s">
        <v>82</v>
      </c>
      <c r="AV401" s="11" t="s">
        <v>80</v>
      </c>
      <c r="AW401" s="11" t="s">
        <v>36</v>
      </c>
      <c r="AX401" s="11" t="s">
        <v>72</v>
      </c>
      <c r="AY401" s="217" t="s">
        <v>162</v>
      </c>
    </row>
    <row r="402" spans="2:65" s="12" customFormat="1">
      <c r="B402" s="218"/>
      <c r="C402" s="219"/>
      <c r="D402" s="204" t="s">
        <v>173</v>
      </c>
      <c r="E402" s="220" t="s">
        <v>21</v>
      </c>
      <c r="F402" s="221" t="s">
        <v>169</v>
      </c>
      <c r="G402" s="219"/>
      <c r="H402" s="222">
        <v>4</v>
      </c>
      <c r="I402" s="223"/>
      <c r="J402" s="219"/>
      <c r="K402" s="219"/>
      <c r="L402" s="224"/>
      <c r="M402" s="225"/>
      <c r="N402" s="226"/>
      <c r="O402" s="226"/>
      <c r="P402" s="226"/>
      <c r="Q402" s="226"/>
      <c r="R402" s="226"/>
      <c r="S402" s="226"/>
      <c r="T402" s="227"/>
      <c r="AT402" s="228" t="s">
        <v>173</v>
      </c>
      <c r="AU402" s="228" t="s">
        <v>82</v>
      </c>
      <c r="AV402" s="12" t="s">
        <v>82</v>
      </c>
      <c r="AW402" s="12" t="s">
        <v>36</v>
      </c>
      <c r="AX402" s="12" t="s">
        <v>72</v>
      </c>
      <c r="AY402" s="228" t="s">
        <v>162</v>
      </c>
    </row>
    <row r="403" spans="2:65" s="13" customFormat="1">
      <c r="B403" s="229"/>
      <c r="C403" s="230"/>
      <c r="D403" s="231" t="s">
        <v>173</v>
      </c>
      <c r="E403" s="232" t="s">
        <v>21</v>
      </c>
      <c r="F403" s="233" t="s">
        <v>177</v>
      </c>
      <c r="G403" s="230"/>
      <c r="H403" s="234">
        <v>4</v>
      </c>
      <c r="I403" s="235"/>
      <c r="J403" s="230"/>
      <c r="K403" s="230"/>
      <c r="L403" s="236"/>
      <c r="M403" s="237"/>
      <c r="N403" s="238"/>
      <c r="O403" s="238"/>
      <c r="P403" s="238"/>
      <c r="Q403" s="238"/>
      <c r="R403" s="238"/>
      <c r="S403" s="238"/>
      <c r="T403" s="239"/>
      <c r="AT403" s="240" t="s">
        <v>173</v>
      </c>
      <c r="AU403" s="240" t="s">
        <v>82</v>
      </c>
      <c r="AV403" s="13" t="s">
        <v>169</v>
      </c>
      <c r="AW403" s="13" t="s">
        <v>36</v>
      </c>
      <c r="AX403" s="13" t="s">
        <v>80</v>
      </c>
      <c r="AY403" s="240" t="s">
        <v>162</v>
      </c>
    </row>
    <row r="404" spans="2:65" s="1" customFormat="1" ht="28.9" customHeight="1">
      <c r="B404" s="40"/>
      <c r="C404" s="192" t="s">
        <v>498</v>
      </c>
      <c r="D404" s="192" t="s">
        <v>164</v>
      </c>
      <c r="E404" s="193" t="s">
        <v>530</v>
      </c>
      <c r="F404" s="194" t="s">
        <v>531</v>
      </c>
      <c r="G404" s="195" t="s">
        <v>260</v>
      </c>
      <c r="H404" s="196">
        <v>23.37</v>
      </c>
      <c r="I404" s="197"/>
      <c r="J404" s="198">
        <f>ROUND(I404*H404,2)</f>
        <v>0</v>
      </c>
      <c r="K404" s="194" t="s">
        <v>168</v>
      </c>
      <c r="L404" s="60"/>
      <c r="M404" s="199" t="s">
        <v>21</v>
      </c>
      <c r="N404" s="200" t="s">
        <v>43</v>
      </c>
      <c r="O404" s="41"/>
      <c r="P404" s="201">
        <f>O404*H404</f>
        <v>0</v>
      </c>
      <c r="Q404" s="201">
        <v>0.60875999999999997</v>
      </c>
      <c r="R404" s="201">
        <f>Q404*H404</f>
        <v>14.2267212</v>
      </c>
      <c r="S404" s="201">
        <v>0</v>
      </c>
      <c r="T404" s="202">
        <f>S404*H404</f>
        <v>0</v>
      </c>
      <c r="AR404" s="23" t="s">
        <v>169</v>
      </c>
      <c r="AT404" s="23" t="s">
        <v>164</v>
      </c>
      <c r="AU404" s="23" t="s">
        <v>82</v>
      </c>
      <c r="AY404" s="23" t="s">
        <v>162</v>
      </c>
      <c r="BE404" s="203">
        <f>IF(N404="základní",J404,0)</f>
        <v>0</v>
      </c>
      <c r="BF404" s="203">
        <f>IF(N404="snížená",J404,0)</f>
        <v>0</v>
      </c>
      <c r="BG404" s="203">
        <f>IF(N404="zákl. přenesená",J404,0)</f>
        <v>0</v>
      </c>
      <c r="BH404" s="203">
        <f>IF(N404="sníž. přenesená",J404,0)</f>
        <v>0</v>
      </c>
      <c r="BI404" s="203">
        <f>IF(N404="nulová",J404,0)</f>
        <v>0</v>
      </c>
      <c r="BJ404" s="23" t="s">
        <v>80</v>
      </c>
      <c r="BK404" s="203">
        <f>ROUND(I404*H404,2)</f>
        <v>0</v>
      </c>
      <c r="BL404" s="23" t="s">
        <v>169</v>
      </c>
      <c r="BM404" s="23" t="s">
        <v>1197</v>
      </c>
    </row>
    <row r="405" spans="2:65" s="1" customFormat="1" ht="94.5">
      <c r="B405" s="40"/>
      <c r="C405" s="62"/>
      <c r="D405" s="204" t="s">
        <v>171</v>
      </c>
      <c r="E405" s="62"/>
      <c r="F405" s="205" t="s">
        <v>533</v>
      </c>
      <c r="G405" s="62"/>
      <c r="H405" s="62"/>
      <c r="I405" s="162"/>
      <c r="J405" s="62"/>
      <c r="K405" s="62"/>
      <c r="L405" s="60"/>
      <c r="M405" s="206"/>
      <c r="N405" s="41"/>
      <c r="O405" s="41"/>
      <c r="P405" s="41"/>
      <c r="Q405" s="41"/>
      <c r="R405" s="41"/>
      <c r="S405" s="41"/>
      <c r="T405" s="77"/>
      <c r="AT405" s="23" t="s">
        <v>171</v>
      </c>
      <c r="AU405" s="23" t="s">
        <v>82</v>
      </c>
    </row>
    <row r="406" spans="2:65" s="11" customFormat="1">
      <c r="B406" s="207"/>
      <c r="C406" s="208"/>
      <c r="D406" s="204" t="s">
        <v>173</v>
      </c>
      <c r="E406" s="209" t="s">
        <v>21</v>
      </c>
      <c r="F406" s="210" t="s">
        <v>1123</v>
      </c>
      <c r="G406" s="208"/>
      <c r="H406" s="211" t="s">
        <v>21</v>
      </c>
      <c r="I406" s="212"/>
      <c r="J406" s="208"/>
      <c r="K406" s="208"/>
      <c r="L406" s="213"/>
      <c r="M406" s="214"/>
      <c r="N406" s="215"/>
      <c r="O406" s="215"/>
      <c r="P406" s="215"/>
      <c r="Q406" s="215"/>
      <c r="R406" s="215"/>
      <c r="S406" s="215"/>
      <c r="T406" s="216"/>
      <c r="AT406" s="217" t="s">
        <v>173</v>
      </c>
      <c r="AU406" s="217" t="s">
        <v>82</v>
      </c>
      <c r="AV406" s="11" t="s">
        <v>80</v>
      </c>
      <c r="AW406" s="11" t="s">
        <v>36</v>
      </c>
      <c r="AX406" s="11" t="s">
        <v>72</v>
      </c>
      <c r="AY406" s="217" t="s">
        <v>162</v>
      </c>
    </row>
    <row r="407" spans="2:65" s="11" customFormat="1">
      <c r="B407" s="207"/>
      <c r="C407" s="208"/>
      <c r="D407" s="204" t="s">
        <v>173</v>
      </c>
      <c r="E407" s="209" t="s">
        <v>21</v>
      </c>
      <c r="F407" s="210" t="s">
        <v>534</v>
      </c>
      <c r="G407" s="208"/>
      <c r="H407" s="211" t="s">
        <v>21</v>
      </c>
      <c r="I407" s="212"/>
      <c r="J407" s="208"/>
      <c r="K407" s="208"/>
      <c r="L407" s="213"/>
      <c r="M407" s="214"/>
      <c r="N407" s="215"/>
      <c r="O407" s="215"/>
      <c r="P407" s="215"/>
      <c r="Q407" s="215"/>
      <c r="R407" s="215"/>
      <c r="S407" s="215"/>
      <c r="T407" s="216"/>
      <c r="AT407" s="217" t="s">
        <v>173</v>
      </c>
      <c r="AU407" s="217" t="s">
        <v>82</v>
      </c>
      <c r="AV407" s="11" t="s">
        <v>80</v>
      </c>
      <c r="AW407" s="11" t="s">
        <v>36</v>
      </c>
      <c r="AX407" s="11" t="s">
        <v>72</v>
      </c>
      <c r="AY407" s="217" t="s">
        <v>162</v>
      </c>
    </row>
    <row r="408" spans="2:65" s="12" customFormat="1">
      <c r="B408" s="218"/>
      <c r="C408" s="219"/>
      <c r="D408" s="204" t="s">
        <v>173</v>
      </c>
      <c r="E408" s="220" t="s">
        <v>21</v>
      </c>
      <c r="F408" s="221" t="s">
        <v>452</v>
      </c>
      <c r="G408" s="219"/>
      <c r="H408" s="222">
        <v>43</v>
      </c>
      <c r="I408" s="223"/>
      <c r="J408" s="219"/>
      <c r="K408" s="219"/>
      <c r="L408" s="224"/>
      <c r="M408" s="225"/>
      <c r="N408" s="226"/>
      <c r="O408" s="226"/>
      <c r="P408" s="226"/>
      <c r="Q408" s="226"/>
      <c r="R408" s="226"/>
      <c r="S408" s="226"/>
      <c r="T408" s="227"/>
      <c r="AT408" s="228" t="s">
        <v>173</v>
      </c>
      <c r="AU408" s="228" t="s">
        <v>82</v>
      </c>
      <c r="AV408" s="12" t="s">
        <v>82</v>
      </c>
      <c r="AW408" s="12" t="s">
        <v>36</v>
      </c>
      <c r="AX408" s="12" t="s">
        <v>72</v>
      </c>
      <c r="AY408" s="228" t="s">
        <v>162</v>
      </c>
    </row>
    <row r="409" spans="2:65" s="11" customFormat="1">
      <c r="B409" s="207"/>
      <c r="C409" s="208"/>
      <c r="D409" s="204" t="s">
        <v>173</v>
      </c>
      <c r="E409" s="209" t="s">
        <v>21</v>
      </c>
      <c r="F409" s="210" t="s">
        <v>536</v>
      </c>
      <c r="G409" s="208"/>
      <c r="H409" s="211" t="s">
        <v>21</v>
      </c>
      <c r="I409" s="212"/>
      <c r="J409" s="208"/>
      <c r="K409" s="208"/>
      <c r="L409" s="213"/>
      <c r="M409" s="214"/>
      <c r="N409" s="215"/>
      <c r="O409" s="215"/>
      <c r="P409" s="215"/>
      <c r="Q409" s="215"/>
      <c r="R409" s="215"/>
      <c r="S409" s="215"/>
      <c r="T409" s="216"/>
      <c r="AT409" s="217" t="s">
        <v>173</v>
      </c>
      <c r="AU409" s="217" t="s">
        <v>82</v>
      </c>
      <c r="AV409" s="11" t="s">
        <v>80</v>
      </c>
      <c r="AW409" s="11" t="s">
        <v>36</v>
      </c>
      <c r="AX409" s="11" t="s">
        <v>72</v>
      </c>
      <c r="AY409" s="217" t="s">
        <v>162</v>
      </c>
    </row>
    <row r="410" spans="2:65" s="12" customFormat="1">
      <c r="B410" s="218"/>
      <c r="C410" s="219"/>
      <c r="D410" s="204" t="s">
        <v>173</v>
      </c>
      <c r="E410" s="220" t="s">
        <v>21</v>
      </c>
      <c r="F410" s="221" t="s">
        <v>1198</v>
      </c>
      <c r="G410" s="219"/>
      <c r="H410" s="222">
        <v>-19.63</v>
      </c>
      <c r="I410" s="223"/>
      <c r="J410" s="219"/>
      <c r="K410" s="219"/>
      <c r="L410" s="224"/>
      <c r="M410" s="225"/>
      <c r="N410" s="226"/>
      <c r="O410" s="226"/>
      <c r="P410" s="226"/>
      <c r="Q410" s="226"/>
      <c r="R410" s="226"/>
      <c r="S410" s="226"/>
      <c r="T410" s="227"/>
      <c r="AT410" s="228" t="s">
        <v>173</v>
      </c>
      <c r="AU410" s="228" t="s">
        <v>82</v>
      </c>
      <c r="AV410" s="12" t="s">
        <v>82</v>
      </c>
      <c r="AW410" s="12" t="s">
        <v>36</v>
      </c>
      <c r="AX410" s="12" t="s">
        <v>72</v>
      </c>
      <c r="AY410" s="228" t="s">
        <v>162</v>
      </c>
    </row>
    <row r="411" spans="2:65" s="13" customFormat="1">
      <c r="B411" s="229"/>
      <c r="C411" s="230"/>
      <c r="D411" s="204" t="s">
        <v>173</v>
      </c>
      <c r="E411" s="252" t="s">
        <v>21</v>
      </c>
      <c r="F411" s="253" t="s">
        <v>177</v>
      </c>
      <c r="G411" s="230"/>
      <c r="H411" s="254">
        <v>23.37</v>
      </c>
      <c r="I411" s="235"/>
      <c r="J411" s="230"/>
      <c r="K411" s="230"/>
      <c r="L411" s="236"/>
      <c r="M411" s="237"/>
      <c r="N411" s="238"/>
      <c r="O411" s="238"/>
      <c r="P411" s="238"/>
      <c r="Q411" s="238"/>
      <c r="R411" s="238"/>
      <c r="S411" s="238"/>
      <c r="T411" s="239"/>
      <c r="AT411" s="240" t="s">
        <v>173</v>
      </c>
      <c r="AU411" s="240" t="s">
        <v>82</v>
      </c>
      <c r="AV411" s="13" t="s">
        <v>169</v>
      </c>
      <c r="AW411" s="13" t="s">
        <v>36</v>
      </c>
      <c r="AX411" s="13" t="s">
        <v>80</v>
      </c>
      <c r="AY411" s="240" t="s">
        <v>162</v>
      </c>
    </row>
    <row r="412" spans="2:65" s="10" customFormat="1" ht="29.85" customHeight="1">
      <c r="B412" s="175"/>
      <c r="C412" s="176"/>
      <c r="D412" s="189" t="s">
        <v>71</v>
      </c>
      <c r="E412" s="190" t="s">
        <v>204</v>
      </c>
      <c r="F412" s="190" t="s">
        <v>539</v>
      </c>
      <c r="G412" s="176"/>
      <c r="H412" s="176"/>
      <c r="I412" s="179"/>
      <c r="J412" s="191">
        <f>BK412</f>
        <v>0</v>
      </c>
      <c r="K412" s="176"/>
      <c r="L412" s="181"/>
      <c r="M412" s="182"/>
      <c r="N412" s="183"/>
      <c r="O412" s="183"/>
      <c r="P412" s="184">
        <f>SUM(P413:P418)</f>
        <v>0</v>
      </c>
      <c r="Q412" s="183"/>
      <c r="R412" s="184">
        <f>SUM(R413:R418)</f>
        <v>0.79799999999999993</v>
      </c>
      <c r="S412" s="183"/>
      <c r="T412" s="185">
        <f>SUM(T413:T418)</f>
        <v>0</v>
      </c>
      <c r="AR412" s="186" t="s">
        <v>80</v>
      </c>
      <c r="AT412" s="187" t="s">
        <v>71</v>
      </c>
      <c r="AU412" s="187" t="s">
        <v>80</v>
      </c>
      <c r="AY412" s="186" t="s">
        <v>162</v>
      </c>
      <c r="BK412" s="188">
        <f>SUM(BK413:BK418)</f>
        <v>0</v>
      </c>
    </row>
    <row r="413" spans="2:65" s="1" customFormat="1" ht="40.15" customHeight="1">
      <c r="B413" s="40"/>
      <c r="C413" s="192" t="s">
        <v>505</v>
      </c>
      <c r="D413" s="192" t="s">
        <v>164</v>
      </c>
      <c r="E413" s="193" t="s">
        <v>541</v>
      </c>
      <c r="F413" s="194" t="s">
        <v>542</v>
      </c>
      <c r="G413" s="195" t="s">
        <v>260</v>
      </c>
      <c r="H413" s="196">
        <v>20</v>
      </c>
      <c r="I413" s="197"/>
      <c r="J413" s="198">
        <f>ROUND(I413*H413,2)</f>
        <v>0</v>
      </c>
      <c r="K413" s="194" t="s">
        <v>168</v>
      </c>
      <c r="L413" s="60"/>
      <c r="M413" s="199" t="s">
        <v>21</v>
      </c>
      <c r="N413" s="200" t="s">
        <v>43</v>
      </c>
      <c r="O413" s="41"/>
      <c r="P413" s="201">
        <f>O413*H413</f>
        <v>0</v>
      </c>
      <c r="Q413" s="201">
        <v>3.9899999999999998E-2</v>
      </c>
      <c r="R413" s="201">
        <f>Q413*H413</f>
        <v>0.79799999999999993</v>
      </c>
      <c r="S413" s="201">
        <v>0</v>
      </c>
      <c r="T413" s="202">
        <f>S413*H413</f>
        <v>0</v>
      </c>
      <c r="AR413" s="23" t="s">
        <v>169</v>
      </c>
      <c r="AT413" s="23" t="s">
        <v>164</v>
      </c>
      <c r="AU413" s="23" t="s">
        <v>82</v>
      </c>
      <c r="AY413" s="23" t="s">
        <v>162</v>
      </c>
      <c r="BE413" s="203">
        <f>IF(N413="základní",J413,0)</f>
        <v>0</v>
      </c>
      <c r="BF413" s="203">
        <f>IF(N413="snížená",J413,0)</f>
        <v>0</v>
      </c>
      <c r="BG413" s="203">
        <f>IF(N413="zákl. přenesená",J413,0)</f>
        <v>0</v>
      </c>
      <c r="BH413" s="203">
        <f>IF(N413="sníž. přenesená",J413,0)</f>
        <v>0</v>
      </c>
      <c r="BI413" s="203">
        <f>IF(N413="nulová",J413,0)</f>
        <v>0</v>
      </c>
      <c r="BJ413" s="23" t="s">
        <v>80</v>
      </c>
      <c r="BK413" s="203">
        <f>ROUND(I413*H413,2)</f>
        <v>0</v>
      </c>
      <c r="BL413" s="23" t="s">
        <v>169</v>
      </c>
      <c r="BM413" s="23" t="s">
        <v>1199</v>
      </c>
    </row>
    <row r="414" spans="2:65" s="1" customFormat="1" ht="54">
      <c r="B414" s="40"/>
      <c r="C414" s="62"/>
      <c r="D414" s="204" t="s">
        <v>171</v>
      </c>
      <c r="E414" s="62"/>
      <c r="F414" s="205" t="s">
        <v>544</v>
      </c>
      <c r="G414" s="62"/>
      <c r="H414" s="62"/>
      <c r="I414" s="162"/>
      <c r="J414" s="62"/>
      <c r="K414" s="62"/>
      <c r="L414" s="60"/>
      <c r="M414" s="206"/>
      <c r="N414" s="41"/>
      <c r="O414" s="41"/>
      <c r="P414" s="41"/>
      <c r="Q414" s="41"/>
      <c r="R414" s="41"/>
      <c r="S414" s="41"/>
      <c r="T414" s="77"/>
      <c r="AT414" s="23" t="s">
        <v>171</v>
      </c>
      <c r="AU414" s="23" t="s">
        <v>82</v>
      </c>
    </row>
    <row r="415" spans="2:65" s="11" customFormat="1">
      <c r="B415" s="207"/>
      <c r="C415" s="208"/>
      <c r="D415" s="204" t="s">
        <v>173</v>
      </c>
      <c r="E415" s="209" t="s">
        <v>21</v>
      </c>
      <c r="F415" s="210" t="s">
        <v>1123</v>
      </c>
      <c r="G415" s="208"/>
      <c r="H415" s="211" t="s">
        <v>21</v>
      </c>
      <c r="I415" s="212"/>
      <c r="J415" s="208"/>
      <c r="K415" s="208"/>
      <c r="L415" s="213"/>
      <c r="M415" s="214"/>
      <c r="N415" s="215"/>
      <c r="O415" s="215"/>
      <c r="P415" s="215"/>
      <c r="Q415" s="215"/>
      <c r="R415" s="215"/>
      <c r="S415" s="215"/>
      <c r="T415" s="216"/>
      <c r="AT415" s="217" t="s">
        <v>173</v>
      </c>
      <c r="AU415" s="217" t="s">
        <v>82</v>
      </c>
      <c r="AV415" s="11" t="s">
        <v>80</v>
      </c>
      <c r="AW415" s="11" t="s">
        <v>36</v>
      </c>
      <c r="AX415" s="11" t="s">
        <v>72</v>
      </c>
      <c r="AY415" s="217" t="s">
        <v>162</v>
      </c>
    </row>
    <row r="416" spans="2:65" s="11" customFormat="1">
      <c r="B416" s="207"/>
      <c r="C416" s="208"/>
      <c r="D416" s="204" t="s">
        <v>173</v>
      </c>
      <c r="E416" s="209" t="s">
        <v>21</v>
      </c>
      <c r="F416" s="210" t="s">
        <v>545</v>
      </c>
      <c r="G416" s="208"/>
      <c r="H416" s="211" t="s">
        <v>21</v>
      </c>
      <c r="I416" s="212"/>
      <c r="J416" s="208"/>
      <c r="K416" s="208"/>
      <c r="L416" s="213"/>
      <c r="M416" s="214"/>
      <c r="N416" s="215"/>
      <c r="O416" s="215"/>
      <c r="P416" s="215"/>
      <c r="Q416" s="215"/>
      <c r="R416" s="215"/>
      <c r="S416" s="215"/>
      <c r="T416" s="216"/>
      <c r="AT416" s="217" t="s">
        <v>173</v>
      </c>
      <c r="AU416" s="217" t="s">
        <v>82</v>
      </c>
      <c r="AV416" s="11" t="s">
        <v>80</v>
      </c>
      <c r="AW416" s="11" t="s">
        <v>36</v>
      </c>
      <c r="AX416" s="11" t="s">
        <v>72</v>
      </c>
      <c r="AY416" s="217" t="s">
        <v>162</v>
      </c>
    </row>
    <row r="417" spans="2:65" s="12" customFormat="1">
      <c r="B417" s="218"/>
      <c r="C417" s="219"/>
      <c r="D417" s="204" t="s">
        <v>173</v>
      </c>
      <c r="E417" s="220" t="s">
        <v>21</v>
      </c>
      <c r="F417" s="221" t="s">
        <v>203</v>
      </c>
      <c r="G417" s="219"/>
      <c r="H417" s="222">
        <v>20</v>
      </c>
      <c r="I417" s="223"/>
      <c r="J417" s="219"/>
      <c r="K417" s="219"/>
      <c r="L417" s="224"/>
      <c r="M417" s="225"/>
      <c r="N417" s="226"/>
      <c r="O417" s="226"/>
      <c r="P417" s="226"/>
      <c r="Q417" s="226"/>
      <c r="R417" s="226"/>
      <c r="S417" s="226"/>
      <c r="T417" s="227"/>
      <c r="AT417" s="228" t="s">
        <v>173</v>
      </c>
      <c r="AU417" s="228" t="s">
        <v>82</v>
      </c>
      <c r="AV417" s="12" t="s">
        <v>82</v>
      </c>
      <c r="AW417" s="12" t="s">
        <v>36</v>
      </c>
      <c r="AX417" s="12" t="s">
        <v>72</v>
      </c>
      <c r="AY417" s="228" t="s">
        <v>162</v>
      </c>
    </row>
    <row r="418" spans="2:65" s="13" customFormat="1">
      <c r="B418" s="229"/>
      <c r="C418" s="230"/>
      <c r="D418" s="204" t="s">
        <v>173</v>
      </c>
      <c r="E418" s="252" t="s">
        <v>21</v>
      </c>
      <c r="F418" s="253" t="s">
        <v>177</v>
      </c>
      <c r="G418" s="230"/>
      <c r="H418" s="254">
        <v>20</v>
      </c>
      <c r="I418" s="235"/>
      <c r="J418" s="230"/>
      <c r="K418" s="230"/>
      <c r="L418" s="236"/>
      <c r="M418" s="237"/>
      <c r="N418" s="238"/>
      <c r="O418" s="238"/>
      <c r="P418" s="238"/>
      <c r="Q418" s="238"/>
      <c r="R418" s="238"/>
      <c r="S418" s="238"/>
      <c r="T418" s="239"/>
      <c r="AT418" s="240" t="s">
        <v>173</v>
      </c>
      <c r="AU418" s="240" t="s">
        <v>82</v>
      </c>
      <c r="AV418" s="13" t="s">
        <v>169</v>
      </c>
      <c r="AW418" s="13" t="s">
        <v>36</v>
      </c>
      <c r="AX418" s="13" t="s">
        <v>80</v>
      </c>
      <c r="AY418" s="240" t="s">
        <v>162</v>
      </c>
    </row>
    <row r="419" spans="2:65" s="10" customFormat="1" ht="29.85" customHeight="1">
      <c r="B419" s="175"/>
      <c r="C419" s="176"/>
      <c r="D419" s="189" t="s">
        <v>71</v>
      </c>
      <c r="E419" s="190" t="s">
        <v>230</v>
      </c>
      <c r="F419" s="190" t="s">
        <v>546</v>
      </c>
      <c r="G419" s="176"/>
      <c r="H419" s="176"/>
      <c r="I419" s="179"/>
      <c r="J419" s="191">
        <f>BK419</f>
        <v>0</v>
      </c>
      <c r="K419" s="176"/>
      <c r="L419" s="181"/>
      <c r="M419" s="182"/>
      <c r="N419" s="183"/>
      <c r="O419" s="183"/>
      <c r="P419" s="184">
        <f>SUM(P420:P444)</f>
        <v>0</v>
      </c>
      <c r="Q419" s="183"/>
      <c r="R419" s="184">
        <f>SUM(R420:R444)</f>
        <v>4.3700000000000003E-2</v>
      </c>
      <c r="S419" s="183"/>
      <c r="T419" s="185">
        <f>SUM(T420:T444)</f>
        <v>225.20800000000003</v>
      </c>
      <c r="AR419" s="186" t="s">
        <v>80</v>
      </c>
      <c r="AT419" s="187" t="s">
        <v>71</v>
      </c>
      <c r="AU419" s="187" t="s">
        <v>80</v>
      </c>
      <c r="AY419" s="186" t="s">
        <v>162</v>
      </c>
      <c r="BK419" s="188">
        <f>SUM(BK420:BK444)</f>
        <v>0</v>
      </c>
    </row>
    <row r="420" spans="2:65" s="1" customFormat="1" ht="51.6" customHeight="1">
      <c r="B420" s="40"/>
      <c r="C420" s="192" t="s">
        <v>510</v>
      </c>
      <c r="D420" s="192" t="s">
        <v>164</v>
      </c>
      <c r="E420" s="193" t="s">
        <v>548</v>
      </c>
      <c r="F420" s="194" t="s">
        <v>549</v>
      </c>
      <c r="G420" s="195" t="s">
        <v>260</v>
      </c>
      <c r="H420" s="196">
        <v>66</v>
      </c>
      <c r="I420" s="197"/>
      <c r="J420" s="198">
        <f>ROUND(I420*H420,2)</f>
        <v>0</v>
      </c>
      <c r="K420" s="194" t="s">
        <v>168</v>
      </c>
      <c r="L420" s="60"/>
      <c r="M420" s="199" t="s">
        <v>21</v>
      </c>
      <c r="N420" s="200" t="s">
        <v>43</v>
      </c>
      <c r="O420" s="41"/>
      <c r="P420" s="201">
        <f>O420*H420</f>
        <v>0</v>
      </c>
      <c r="Q420" s="201">
        <v>0</v>
      </c>
      <c r="R420" s="201">
        <f>Q420*H420</f>
        <v>0</v>
      </c>
      <c r="S420" s="201">
        <v>0</v>
      </c>
      <c r="T420" s="202">
        <f>S420*H420</f>
        <v>0</v>
      </c>
      <c r="AR420" s="23" t="s">
        <v>169</v>
      </c>
      <c r="AT420" s="23" t="s">
        <v>164</v>
      </c>
      <c r="AU420" s="23" t="s">
        <v>82</v>
      </c>
      <c r="AY420" s="23" t="s">
        <v>162</v>
      </c>
      <c r="BE420" s="203">
        <f>IF(N420="základní",J420,0)</f>
        <v>0</v>
      </c>
      <c r="BF420" s="203">
        <f>IF(N420="snížená",J420,0)</f>
        <v>0</v>
      </c>
      <c r="BG420" s="203">
        <f>IF(N420="zákl. přenesená",J420,0)</f>
        <v>0</v>
      </c>
      <c r="BH420" s="203">
        <f>IF(N420="sníž. přenesená",J420,0)</f>
        <v>0</v>
      </c>
      <c r="BI420" s="203">
        <f>IF(N420="nulová",J420,0)</f>
        <v>0</v>
      </c>
      <c r="BJ420" s="23" t="s">
        <v>80</v>
      </c>
      <c r="BK420" s="203">
        <f>ROUND(I420*H420,2)</f>
        <v>0</v>
      </c>
      <c r="BL420" s="23" t="s">
        <v>169</v>
      </c>
      <c r="BM420" s="23" t="s">
        <v>1200</v>
      </c>
    </row>
    <row r="421" spans="2:65" s="1" customFormat="1" ht="108">
      <c r="B421" s="40"/>
      <c r="C421" s="62"/>
      <c r="D421" s="204" t="s">
        <v>171</v>
      </c>
      <c r="E421" s="62"/>
      <c r="F421" s="205" t="s">
        <v>551</v>
      </c>
      <c r="G421" s="62"/>
      <c r="H421" s="62"/>
      <c r="I421" s="162"/>
      <c r="J421" s="62"/>
      <c r="K421" s="62"/>
      <c r="L421" s="60"/>
      <c r="M421" s="206"/>
      <c r="N421" s="41"/>
      <c r="O421" s="41"/>
      <c r="P421" s="41"/>
      <c r="Q421" s="41"/>
      <c r="R421" s="41"/>
      <c r="S421" s="41"/>
      <c r="T421" s="77"/>
      <c r="AT421" s="23" t="s">
        <v>171</v>
      </c>
      <c r="AU421" s="23" t="s">
        <v>82</v>
      </c>
    </row>
    <row r="422" spans="2:65" s="11" customFormat="1">
      <c r="B422" s="207"/>
      <c r="C422" s="208"/>
      <c r="D422" s="204" t="s">
        <v>173</v>
      </c>
      <c r="E422" s="209" t="s">
        <v>21</v>
      </c>
      <c r="F422" s="210" t="s">
        <v>1123</v>
      </c>
      <c r="G422" s="208"/>
      <c r="H422" s="211" t="s">
        <v>21</v>
      </c>
      <c r="I422" s="212"/>
      <c r="J422" s="208"/>
      <c r="K422" s="208"/>
      <c r="L422" s="213"/>
      <c r="M422" s="214"/>
      <c r="N422" s="215"/>
      <c r="O422" s="215"/>
      <c r="P422" s="215"/>
      <c r="Q422" s="215"/>
      <c r="R422" s="215"/>
      <c r="S422" s="215"/>
      <c r="T422" s="216"/>
      <c r="AT422" s="217" t="s">
        <v>173</v>
      </c>
      <c r="AU422" s="217" t="s">
        <v>82</v>
      </c>
      <c r="AV422" s="11" t="s">
        <v>80</v>
      </c>
      <c r="AW422" s="11" t="s">
        <v>36</v>
      </c>
      <c r="AX422" s="11" t="s">
        <v>72</v>
      </c>
      <c r="AY422" s="217" t="s">
        <v>162</v>
      </c>
    </row>
    <row r="423" spans="2:65" s="11" customFormat="1">
      <c r="B423" s="207"/>
      <c r="C423" s="208"/>
      <c r="D423" s="204" t="s">
        <v>173</v>
      </c>
      <c r="E423" s="209" t="s">
        <v>21</v>
      </c>
      <c r="F423" s="210" t="s">
        <v>552</v>
      </c>
      <c r="G423" s="208"/>
      <c r="H423" s="211" t="s">
        <v>21</v>
      </c>
      <c r="I423" s="212"/>
      <c r="J423" s="208"/>
      <c r="K423" s="208"/>
      <c r="L423" s="213"/>
      <c r="M423" s="214"/>
      <c r="N423" s="215"/>
      <c r="O423" s="215"/>
      <c r="P423" s="215"/>
      <c r="Q423" s="215"/>
      <c r="R423" s="215"/>
      <c r="S423" s="215"/>
      <c r="T423" s="216"/>
      <c r="AT423" s="217" t="s">
        <v>173</v>
      </c>
      <c r="AU423" s="217" t="s">
        <v>82</v>
      </c>
      <c r="AV423" s="11" t="s">
        <v>80</v>
      </c>
      <c r="AW423" s="11" t="s">
        <v>36</v>
      </c>
      <c r="AX423" s="11" t="s">
        <v>72</v>
      </c>
      <c r="AY423" s="217" t="s">
        <v>162</v>
      </c>
    </row>
    <row r="424" spans="2:65" s="12" customFormat="1">
      <c r="B424" s="218"/>
      <c r="C424" s="219"/>
      <c r="D424" s="204" t="s">
        <v>173</v>
      </c>
      <c r="E424" s="220" t="s">
        <v>21</v>
      </c>
      <c r="F424" s="221" t="s">
        <v>553</v>
      </c>
      <c r="G424" s="219"/>
      <c r="H424" s="222">
        <v>66</v>
      </c>
      <c r="I424" s="223"/>
      <c r="J424" s="219"/>
      <c r="K424" s="219"/>
      <c r="L424" s="224"/>
      <c r="M424" s="225"/>
      <c r="N424" s="226"/>
      <c r="O424" s="226"/>
      <c r="P424" s="226"/>
      <c r="Q424" s="226"/>
      <c r="R424" s="226"/>
      <c r="S424" s="226"/>
      <c r="T424" s="227"/>
      <c r="AT424" s="228" t="s">
        <v>173</v>
      </c>
      <c r="AU424" s="228" t="s">
        <v>82</v>
      </c>
      <c r="AV424" s="12" t="s">
        <v>82</v>
      </c>
      <c r="AW424" s="12" t="s">
        <v>36</v>
      </c>
      <c r="AX424" s="12" t="s">
        <v>72</v>
      </c>
      <c r="AY424" s="228" t="s">
        <v>162</v>
      </c>
    </row>
    <row r="425" spans="2:65" s="13" customFormat="1">
      <c r="B425" s="229"/>
      <c r="C425" s="230"/>
      <c r="D425" s="231" t="s">
        <v>173</v>
      </c>
      <c r="E425" s="232" t="s">
        <v>21</v>
      </c>
      <c r="F425" s="233" t="s">
        <v>177</v>
      </c>
      <c r="G425" s="230"/>
      <c r="H425" s="234">
        <v>66</v>
      </c>
      <c r="I425" s="235"/>
      <c r="J425" s="230"/>
      <c r="K425" s="230"/>
      <c r="L425" s="236"/>
      <c r="M425" s="237"/>
      <c r="N425" s="238"/>
      <c r="O425" s="238"/>
      <c r="P425" s="238"/>
      <c r="Q425" s="238"/>
      <c r="R425" s="238"/>
      <c r="S425" s="238"/>
      <c r="T425" s="239"/>
      <c r="AT425" s="240" t="s">
        <v>173</v>
      </c>
      <c r="AU425" s="240" t="s">
        <v>82</v>
      </c>
      <c r="AV425" s="13" t="s">
        <v>169</v>
      </c>
      <c r="AW425" s="13" t="s">
        <v>36</v>
      </c>
      <c r="AX425" s="13" t="s">
        <v>80</v>
      </c>
      <c r="AY425" s="240" t="s">
        <v>162</v>
      </c>
    </row>
    <row r="426" spans="2:65" s="1" customFormat="1" ht="40.15" customHeight="1">
      <c r="B426" s="40"/>
      <c r="C426" s="192" t="s">
        <v>517</v>
      </c>
      <c r="D426" s="192" t="s">
        <v>164</v>
      </c>
      <c r="E426" s="193" t="s">
        <v>555</v>
      </c>
      <c r="F426" s="194" t="s">
        <v>556</v>
      </c>
      <c r="G426" s="195" t="s">
        <v>403</v>
      </c>
      <c r="H426" s="196">
        <v>4</v>
      </c>
      <c r="I426" s="197"/>
      <c r="J426" s="198">
        <f>ROUND(I426*H426,2)</f>
        <v>0</v>
      </c>
      <c r="K426" s="194" t="s">
        <v>168</v>
      </c>
      <c r="L426" s="60"/>
      <c r="M426" s="199" t="s">
        <v>21</v>
      </c>
      <c r="N426" s="200" t="s">
        <v>43</v>
      </c>
      <c r="O426" s="41"/>
      <c r="P426" s="201">
        <f>O426*H426</f>
        <v>0</v>
      </c>
      <c r="Q426" s="201">
        <v>5.7800000000000004E-3</v>
      </c>
      <c r="R426" s="201">
        <f>Q426*H426</f>
        <v>2.3120000000000002E-2</v>
      </c>
      <c r="S426" s="201">
        <v>0</v>
      </c>
      <c r="T426" s="202">
        <f>S426*H426</f>
        <v>0</v>
      </c>
      <c r="AR426" s="23" t="s">
        <v>169</v>
      </c>
      <c r="AT426" s="23" t="s">
        <v>164</v>
      </c>
      <c r="AU426" s="23" t="s">
        <v>82</v>
      </c>
      <c r="AY426" s="23" t="s">
        <v>162</v>
      </c>
      <c r="BE426" s="203">
        <f>IF(N426="základní",J426,0)</f>
        <v>0</v>
      </c>
      <c r="BF426" s="203">
        <f>IF(N426="snížená",J426,0)</f>
        <v>0</v>
      </c>
      <c r="BG426" s="203">
        <f>IF(N426="zákl. přenesená",J426,0)</f>
        <v>0</v>
      </c>
      <c r="BH426" s="203">
        <f>IF(N426="sníž. přenesená",J426,0)</f>
        <v>0</v>
      </c>
      <c r="BI426" s="203">
        <f>IF(N426="nulová",J426,0)</f>
        <v>0</v>
      </c>
      <c r="BJ426" s="23" t="s">
        <v>80</v>
      </c>
      <c r="BK426" s="203">
        <f>ROUND(I426*H426,2)</f>
        <v>0</v>
      </c>
      <c r="BL426" s="23" t="s">
        <v>169</v>
      </c>
      <c r="BM426" s="23" t="s">
        <v>1201</v>
      </c>
    </row>
    <row r="427" spans="2:65" s="1" customFormat="1" ht="121.5">
      <c r="B427" s="40"/>
      <c r="C427" s="62"/>
      <c r="D427" s="204" t="s">
        <v>171</v>
      </c>
      <c r="E427" s="62"/>
      <c r="F427" s="205" t="s">
        <v>558</v>
      </c>
      <c r="G427" s="62"/>
      <c r="H427" s="62"/>
      <c r="I427" s="162"/>
      <c r="J427" s="62"/>
      <c r="K427" s="62"/>
      <c r="L427" s="60"/>
      <c r="M427" s="206"/>
      <c r="N427" s="41"/>
      <c r="O427" s="41"/>
      <c r="P427" s="41"/>
      <c r="Q427" s="41"/>
      <c r="R427" s="41"/>
      <c r="S427" s="41"/>
      <c r="T427" s="77"/>
      <c r="AT427" s="23" t="s">
        <v>171</v>
      </c>
      <c r="AU427" s="23" t="s">
        <v>82</v>
      </c>
    </row>
    <row r="428" spans="2:65" s="11" customFormat="1">
      <c r="B428" s="207"/>
      <c r="C428" s="208"/>
      <c r="D428" s="204" t="s">
        <v>173</v>
      </c>
      <c r="E428" s="209" t="s">
        <v>21</v>
      </c>
      <c r="F428" s="210" t="s">
        <v>1202</v>
      </c>
      <c r="G428" s="208"/>
      <c r="H428" s="211" t="s">
        <v>21</v>
      </c>
      <c r="I428" s="212"/>
      <c r="J428" s="208"/>
      <c r="K428" s="208"/>
      <c r="L428" s="213"/>
      <c r="M428" s="214"/>
      <c r="N428" s="215"/>
      <c r="O428" s="215"/>
      <c r="P428" s="215"/>
      <c r="Q428" s="215"/>
      <c r="R428" s="215"/>
      <c r="S428" s="215"/>
      <c r="T428" s="216"/>
      <c r="AT428" s="217" t="s">
        <v>173</v>
      </c>
      <c r="AU428" s="217" t="s">
        <v>82</v>
      </c>
      <c r="AV428" s="11" t="s">
        <v>80</v>
      </c>
      <c r="AW428" s="11" t="s">
        <v>36</v>
      </c>
      <c r="AX428" s="11" t="s">
        <v>72</v>
      </c>
      <c r="AY428" s="217" t="s">
        <v>162</v>
      </c>
    </row>
    <row r="429" spans="2:65" s="12" customFormat="1">
      <c r="B429" s="218"/>
      <c r="C429" s="219"/>
      <c r="D429" s="204" t="s">
        <v>173</v>
      </c>
      <c r="E429" s="220" t="s">
        <v>21</v>
      </c>
      <c r="F429" s="221" t="s">
        <v>169</v>
      </c>
      <c r="G429" s="219"/>
      <c r="H429" s="222">
        <v>4</v>
      </c>
      <c r="I429" s="223"/>
      <c r="J429" s="219"/>
      <c r="K429" s="219"/>
      <c r="L429" s="224"/>
      <c r="M429" s="225"/>
      <c r="N429" s="226"/>
      <c r="O429" s="226"/>
      <c r="P429" s="226"/>
      <c r="Q429" s="226"/>
      <c r="R429" s="226"/>
      <c r="S429" s="226"/>
      <c r="T429" s="227"/>
      <c r="AT429" s="228" t="s">
        <v>173</v>
      </c>
      <c r="AU429" s="228" t="s">
        <v>82</v>
      </c>
      <c r="AV429" s="12" t="s">
        <v>82</v>
      </c>
      <c r="AW429" s="12" t="s">
        <v>36</v>
      </c>
      <c r="AX429" s="12" t="s">
        <v>72</v>
      </c>
      <c r="AY429" s="228" t="s">
        <v>162</v>
      </c>
    </row>
    <row r="430" spans="2:65" s="13" customFormat="1">
      <c r="B430" s="229"/>
      <c r="C430" s="230"/>
      <c r="D430" s="231" t="s">
        <v>173</v>
      </c>
      <c r="E430" s="232" t="s">
        <v>21</v>
      </c>
      <c r="F430" s="233" t="s">
        <v>177</v>
      </c>
      <c r="G430" s="230"/>
      <c r="H430" s="234">
        <v>4</v>
      </c>
      <c r="I430" s="235"/>
      <c r="J430" s="230"/>
      <c r="K430" s="230"/>
      <c r="L430" s="236"/>
      <c r="M430" s="237"/>
      <c r="N430" s="238"/>
      <c r="O430" s="238"/>
      <c r="P430" s="238"/>
      <c r="Q430" s="238"/>
      <c r="R430" s="238"/>
      <c r="S430" s="238"/>
      <c r="T430" s="239"/>
      <c r="AT430" s="240" t="s">
        <v>173</v>
      </c>
      <c r="AU430" s="240" t="s">
        <v>82</v>
      </c>
      <c r="AV430" s="13" t="s">
        <v>169</v>
      </c>
      <c r="AW430" s="13" t="s">
        <v>36</v>
      </c>
      <c r="AX430" s="13" t="s">
        <v>80</v>
      </c>
      <c r="AY430" s="240" t="s">
        <v>162</v>
      </c>
    </row>
    <row r="431" spans="2:65" s="1" customFormat="1" ht="40.15" customHeight="1">
      <c r="B431" s="40"/>
      <c r="C431" s="192" t="s">
        <v>523</v>
      </c>
      <c r="D431" s="192" t="s">
        <v>164</v>
      </c>
      <c r="E431" s="193" t="s">
        <v>560</v>
      </c>
      <c r="F431" s="194" t="s">
        <v>561</v>
      </c>
      <c r="G431" s="195" t="s">
        <v>167</v>
      </c>
      <c r="H431" s="196">
        <v>14</v>
      </c>
      <c r="I431" s="197"/>
      <c r="J431" s="198">
        <f>ROUND(I431*H431,2)</f>
        <v>0</v>
      </c>
      <c r="K431" s="194" t="s">
        <v>168</v>
      </c>
      <c r="L431" s="60"/>
      <c r="M431" s="199" t="s">
        <v>21</v>
      </c>
      <c r="N431" s="200" t="s">
        <v>43</v>
      </c>
      <c r="O431" s="41"/>
      <c r="P431" s="201">
        <f>O431*H431</f>
        <v>0</v>
      </c>
      <c r="Q431" s="201">
        <v>1.47E-3</v>
      </c>
      <c r="R431" s="201">
        <f>Q431*H431</f>
        <v>2.0580000000000001E-2</v>
      </c>
      <c r="S431" s="201">
        <v>2.4470000000000001</v>
      </c>
      <c r="T431" s="202">
        <f>S431*H431</f>
        <v>34.258000000000003</v>
      </c>
      <c r="AR431" s="23" t="s">
        <v>169</v>
      </c>
      <c r="AT431" s="23" t="s">
        <v>164</v>
      </c>
      <c r="AU431" s="23" t="s">
        <v>82</v>
      </c>
      <c r="AY431" s="23" t="s">
        <v>162</v>
      </c>
      <c r="BE431" s="203">
        <f>IF(N431="základní",J431,0)</f>
        <v>0</v>
      </c>
      <c r="BF431" s="203">
        <f>IF(N431="snížená",J431,0)</f>
        <v>0</v>
      </c>
      <c r="BG431" s="203">
        <f>IF(N431="zákl. přenesená",J431,0)</f>
        <v>0</v>
      </c>
      <c r="BH431" s="203">
        <f>IF(N431="sníž. přenesená",J431,0)</f>
        <v>0</v>
      </c>
      <c r="BI431" s="203">
        <f>IF(N431="nulová",J431,0)</f>
        <v>0</v>
      </c>
      <c r="BJ431" s="23" t="s">
        <v>80</v>
      </c>
      <c r="BK431" s="203">
        <f>ROUND(I431*H431,2)</f>
        <v>0</v>
      </c>
      <c r="BL431" s="23" t="s">
        <v>169</v>
      </c>
      <c r="BM431" s="23" t="s">
        <v>1203</v>
      </c>
    </row>
    <row r="432" spans="2:65" s="1" customFormat="1" ht="409.5">
      <c r="B432" s="40"/>
      <c r="C432" s="62"/>
      <c r="D432" s="204" t="s">
        <v>171</v>
      </c>
      <c r="E432" s="62"/>
      <c r="F432" s="205" t="s">
        <v>563</v>
      </c>
      <c r="G432" s="62"/>
      <c r="H432" s="62"/>
      <c r="I432" s="162"/>
      <c r="J432" s="62"/>
      <c r="K432" s="62"/>
      <c r="L432" s="60"/>
      <c r="M432" s="206"/>
      <c r="N432" s="41"/>
      <c r="O432" s="41"/>
      <c r="P432" s="41"/>
      <c r="Q432" s="41"/>
      <c r="R432" s="41"/>
      <c r="S432" s="41"/>
      <c r="T432" s="77"/>
      <c r="AT432" s="23" t="s">
        <v>171</v>
      </c>
      <c r="AU432" s="23" t="s">
        <v>82</v>
      </c>
    </row>
    <row r="433" spans="2:65" s="11" customFormat="1">
      <c r="B433" s="207"/>
      <c r="C433" s="208"/>
      <c r="D433" s="204" t="s">
        <v>173</v>
      </c>
      <c r="E433" s="209" t="s">
        <v>21</v>
      </c>
      <c r="F433" s="210" t="s">
        <v>1123</v>
      </c>
      <c r="G433" s="208"/>
      <c r="H433" s="211" t="s">
        <v>21</v>
      </c>
      <c r="I433" s="212"/>
      <c r="J433" s="208"/>
      <c r="K433" s="208"/>
      <c r="L433" s="213"/>
      <c r="M433" s="214"/>
      <c r="N433" s="215"/>
      <c r="O433" s="215"/>
      <c r="P433" s="215"/>
      <c r="Q433" s="215"/>
      <c r="R433" s="215"/>
      <c r="S433" s="215"/>
      <c r="T433" s="216"/>
      <c r="AT433" s="217" t="s">
        <v>173</v>
      </c>
      <c r="AU433" s="217" t="s">
        <v>82</v>
      </c>
      <c r="AV433" s="11" t="s">
        <v>80</v>
      </c>
      <c r="AW433" s="11" t="s">
        <v>36</v>
      </c>
      <c r="AX433" s="11" t="s">
        <v>72</v>
      </c>
      <c r="AY433" s="217" t="s">
        <v>162</v>
      </c>
    </row>
    <row r="434" spans="2:65" s="11" customFormat="1">
      <c r="B434" s="207"/>
      <c r="C434" s="208"/>
      <c r="D434" s="204" t="s">
        <v>173</v>
      </c>
      <c r="E434" s="209" t="s">
        <v>21</v>
      </c>
      <c r="F434" s="210" t="s">
        <v>564</v>
      </c>
      <c r="G434" s="208"/>
      <c r="H434" s="211" t="s">
        <v>21</v>
      </c>
      <c r="I434" s="212"/>
      <c r="J434" s="208"/>
      <c r="K434" s="208"/>
      <c r="L434" s="213"/>
      <c r="M434" s="214"/>
      <c r="N434" s="215"/>
      <c r="O434" s="215"/>
      <c r="P434" s="215"/>
      <c r="Q434" s="215"/>
      <c r="R434" s="215"/>
      <c r="S434" s="215"/>
      <c r="T434" s="216"/>
      <c r="AT434" s="217" t="s">
        <v>173</v>
      </c>
      <c r="AU434" s="217" t="s">
        <v>82</v>
      </c>
      <c r="AV434" s="11" t="s">
        <v>80</v>
      </c>
      <c r="AW434" s="11" t="s">
        <v>36</v>
      </c>
      <c r="AX434" s="11" t="s">
        <v>72</v>
      </c>
      <c r="AY434" s="217" t="s">
        <v>162</v>
      </c>
    </row>
    <row r="435" spans="2:65" s="12" customFormat="1">
      <c r="B435" s="218"/>
      <c r="C435" s="219"/>
      <c r="D435" s="204" t="s">
        <v>173</v>
      </c>
      <c r="E435" s="220" t="s">
        <v>21</v>
      </c>
      <c r="F435" s="221" t="s">
        <v>263</v>
      </c>
      <c r="G435" s="219"/>
      <c r="H435" s="222">
        <v>14</v>
      </c>
      <c r="I435" s="223"/>
      <c r="J435" s="219"/>
      <c r="K435" s="219"/>
      <c r="L435" s="224"/>
      <c r="M435" s="225"/>
      <c r="N435" s="226"/>
      <c r="O435" s="226"/>
      <c r="P435" s="226"/>
      <c r="Q435" s="226"/>
      <c r="R435" s="226"/>
      <c r="S435" s="226"/>
      <c r="T435" s="227"/>
      <c r="AT435" s="228" t="s">
        <v>173</v>
      </c>
      <c r="AU435" s="228" t="s">
        <v>82</v>
      </c>
      <c r="AV435" s="12" t="s">
        <v>82</v>
      </c>
      <c r="AW435" s="12" t="s">
        <v>36</v>
      </c>
      <c r="AX435" s="12" t="s">
        <v>72</v>
      </c>
      <c r="AY435" s="228" t="s">
        <v>162</v>
      </c>
    </row>
    <row r="436" spans="2:65" s="13" customFormat="1">
      <c r="B436" s="229"/>
      <c r="C436" s="230"/>
      <c r="D436" s="231" t="s">
        <v>173</v>
      </c>
      <c r="E436" s="232" t="s">
        <v>21</v>
      </c>
      <c r="F436" s="233" t="s">
        <v>177</v>
      </c>
      <c r="G436" s="230"/>
      <c r="H436" s="234">
        <v>14</v>
      </c>
      <c r="I436" s="235"/>
      <c r="J436" s="230"/>
      <c r="K436" s="230"/>
      <c r="L436" s="236"/>
      <c r="M436" s="237"/>
      <c r="N436" s="238"/>
      <c r="O436" s="238"/>
      <c r="P436" s="238"/>
      <c r="Q436" s="238"/>
      <c r="R436" s="238"/>
      <c r="S436" s="238"/>
      <c r="T436" s="239"/>
      <c r="AT436" s="240" t="s">
        <v>173</v>
      </c>
      <c r="AU436" s="240" t="s">
        <v>82</v>
      </c>
      <c r="AV436" s="13" t="s">
        <v>169</v>
      </c>
      <c r="AW436" s="13" t="s">
        <v>36</v>
      </c>
      <c r="AX436" s="13" t="s">
        <v>80</v>
      </c>
      <c r="AY436" s="240" t="s">
        <v>162</v>
      </c>
    </row>
    <row r="437" spans="2:65" s="1" customFormat="1" ht="40.15" customHeight="1">
      <c r="B437" s="40"/>
      <c r="C437" s="192" t="s">
        <v>529</v>
      </c>
      <c r="D437" s="192" t="s">
        <v>164</v>
      </c>
      <c r="E437" s="193" t="s">
        <v>570</v>
      </c>
      <c r="F437" s="194" t="s">
        <v>571</v>
      </c>
      <c r="G437" s="195" t="s">
        <v>167</v>
      </c>
      <c r="H437" s="196">
        <v>67</v>
      </c>
      <c r="I437" s="197"/>
      <c r="J437" s="198">
        <f>ROUND(I437*H437,2)</f>
        <v>0</v>
      </c>
      <c r="K437" s="194" t="s">
        <v>168</v>
      </c>
      <c r="L437" s="60"/>
      <c r="M437" s="199" t="s">
        <v>21</v>
      </c>
      <c r="N437" s="200" t="s">
        <v>43</v>
      </c>
      <c r="O437" s="41"/>
      <c r="P437" s="201">
        <f>O437*H437</f>
        <v>0</v>
      </c>
      <c r="Q437" s="201">
        <v>0</v>
      </c>
      <c r="R437" s="201">
        <f>Q437*H437</f>
        <v>0</v>
      </c>
      <c r="S437" s="201">
        <v>2.85</v>
      </c>
      <c r="T437" s="202">
        <f>S437*H437</f>
        <v>190.95000000000002</v>
      </c>
      <c r="AR437" s="23" t="s">
        <v>169</v>
      </c>
      <c r="AT437" s="23" t="s">
        <v>164</v>
      </c>
      <c r="AU437" s="23" t="s">
        <v>82</v>
      </c>
      <c r="AY437" s="23" t="s">
        <v>162</v>
      </c>
      <c r="BE437" s="203">
        <f>IF(N437="základní",J437,0)</f>
        <v>0</v>
      </c>
      <c r="BF437" s="203">
        <f>IF(N437="snížená",J437,0)</f>
        <v>0</v>
      </c>
      <c r="BG437" s="203">
        <f>IF(N437="zákl. přenesená",J437,0)</f>
        <v>0</v>
      </c>
      <c r="BH437" s="203">
        <f>IF(N437="sníž. přenesená",J437,0)</f>
        <v>0</v>
      </c>
      <c r="BI437" s="203">
        <f>IF(N437="nulová",J437,0)</f>
        <v>0</v>
      </c>
      <c r="BJ437" s="23" t="s">
        <v>80</v>
      </c>
      <c r="BK437" s="203">
        <f>ROUND(I437*H437,2)</f>
        <v>0</v>
      </c>
      <c r="BL437" s="23" t="s">
        <v>169</v>
      </c>
      <c r="BM437" s="23" t="s">
        <v>1204</v>
      </c>
    </row>
    <row r="438" spans="2:65" s="1" customFormat="1" ht="409.5">
      <c r="B438" s="40"/>
      <c r="C438" s="62"/>
      <c r="D438" s="204" t="s">
        <v>171</v>
      </c>
      <c r="E438" s="62"/>
      <c r="F438" s="205" t="s">
        <v>563</v>
      </c>
      <c r="G438" s="62"/>
      <c r="H438" s="62"/>
      <c r="I438" s="162"/>
      <c r="J438" s="62"/>
      <c r="K438" s="62"/>
      <c r="L438" s="60"/>
      <c r="M438" s="206"/>
      <c r="N438" s="41"/>
      <c r="O438" s="41"/>
      <c r="P438" s="41"/>
      <c r="Q438" s="41"/>
      <c r="R438" s="41"/>
      <c r="S438" s="41"/>
      <c r="T438" s="77"/>
      <c r="AT438" s="23" t="s">
        <v>171</v>
      </c>
      <c r="AU438" s="23" t="s">
        <v>82</v>
      </c>
    </row>
    <row r="439" spans="2:65" s="11" customFormat="1">
      <c r="B439" s="207"/>
      <c r="C439" s="208"/>
      <c r="D439" s="204" t="s">
        <v>173</v>
      </c>
      <c r="E439" s="209" t="s">
        <v>21</v>
      </c>
      <c r="F439" s="210" t="s">
        <v>1123</v>
      </c>
      <c r="G439" s="208"/>
      <c r="H439" s="211" t="s">
        <v>21</v>
      </c>
      <c r="I439" s="212"/>
      <c r="J439" s="208"/>
      <c r="K439" s="208"/>
      <c r="L439" s="213"/>
      <c r="M439" s="214"/>
      <c r="N439" s="215"/>
      <c r="O439" s="215"/>
      <c r="P439" s="215"/>
      <c r="Q439" s="215"/>
      <c r="R439" s="215"/>
      <c r="S439" s="215"/>
      <c r="T439" s="216"/>
      <c r="AT439" s="217" t="s">
        <v>173</v>
      </c>
      <c r="AU439" s="217" t="s">
        <v>82</v>
      </c>
      <c r="AV439" s="11" t="s">
        <v>80</v>
      </c>
      <c r="AW439" s="11" t="s">
        <v>36</v>
      </c>
      <c r="AX439" s="11" t="s">
        <v>72</v>
      </c>
      <c r="AY439" s="217" t="s">
        <v>162</v>
      </c>
    </row>
    <row r="440" spans="2:65" s="11" customFormat="1">
      <c r="B440" s="207"/>
      <c r="C440" s="208"/>
      <c r="D440" s="204" t="s">
        <v>173</v>
      </c>
      <c r="E440" s="209" t="s">
        <v>21</v>
      </c>
      <c r="F440" s="210" t="s">
        <v>573</v>
      </c>
      <c r="G440" s="208"/>
      <c r="H440" s="211" t="s">
        <v>21</v>
      </c>
      <c r="I440" s="212"/>
      <c r="J440" s="208"/>
      <c r="K440" s="208"/>
      <c r="L440" s="213"/>
      <c r="M440" s="214"/>
      <c r="N440" s="215"/>
      <c r="O440" s="215"/>
      <c r="P440" s="215"/>
      <c r="Q440" s="215"/>
      <c r="R440" s="215"/>
      <c r="S440" s="215"/>
      <c r="T440" s="216"/>
      <c r="AT440" s="217" t="s">
        <v>173</v>
      </c>
      <c r="AU440" s="217" t="s">
        <v>82</v>
      </c>
      <c r="AV440" s="11" t="s">
        <v>80</v>
      </c>
      <c r="AW440" s="11" t="s">
        <v>36</v>
      </c>
      <c r="AX440" s="11" t="s">
        <v>72</v>
      </c>
      <c r="AY440" s="217" t="s">
        <v>162</v>
      </c>
    </row>
    <row r="441" spans="2:65" s="12" customFormat="1">
      <c r="B441" s="218"/>
      <c r="C441" s="219"/>
      <c r="D441" s="204" t="s">
        <v>173</v>
      </c>
      <c r="E441" s="220" t="s">
        <v>21</v>
      </c>
      <c r="F441" s="221" t="s">
        <v>523</v>
      </c>
      <c r="G441" s="219"/>
      <c r="H441" s="222">
        <v>53</v>
      </c>
      <c r="I441" s="223"/>
      <c r="J441" s="219"/>
      <c r="K441" s="219"/>
      <c r="L441" s="224"/>
      <c r="M441" s="225"/>
      <c r="N441" s="226"/>
      <c r="O441" s="226"/>
      <c r="P441" s="226"/>
      <c r="Q441" s="226"/>
      <c r="R441" s="226"/>
      <c r="S441" s="226"/>
      <c r="T441" s="227"/>
      <c r="AT441" s="228" t="s">
        <v>173</v>
      </c>
      <c r="AU441" s="228" t="s">
        <v>82</v>
      </c>
      <c r="AV441" s="12" t="s">
        <v>82</v>
      </c>
      <c r="AW441" s="12" t="s">
        <v>36</v>
      </c>
      <c r="AX441" s="12" t="s">
        <v>72</v>
      </c>
      <c r="AY441" s="228" t="s">
        <v>162</v>
      </c>
    </row>
    <row r="442" spans="2:65" s="11" customFormat="1">
      <c r="B442" s="207"/>
      <c r="C442" s="208"/>
      <c r="D442" s="204" t="s">
        <v>173</v>
      </c>
      <c r="E442" s="209" t="s">
        <v>21</v>
      </c>
      <c r="F442" s="210" t="s">
        <v>575</v>
      </c>
      <c r="G442" s="208"/>
      <c r="H442" s="211" t="s">
        <v>21</v>
      </c>
      <c r="I442" s="212"/>
      <c r="J442" s="208"/>
      <c r="K442" s="208"/>
      <c r="L442" s="213"/>
      <c r="M442" s="214"/>
      <c r="N442" s="215"/>
      <c r="O442" s="215"/>
      <c r="P442" s="215"/>
      <c r="Q442" s="215"/>
      <c r="R442" s="215"/>
      <c r="S442" s="215"/>
      <c r="T442" s="216"/>
      <c r="AT442" s="217" t="s">
        <v>173</v>
      </c>
      <c r="AU442" s="217" t="s">
        <v>82</v>
      </c>
      <c r="AV442" s="11" t="s">
        <v>80</v>
      </c>
      <c r="AW442" s="11" t="s">
        <v>36</v>
      </c>
      <c r="AX442" s="11" t="s">
        <v>72</v>
      </c>
      <c r="AY442" s="217" t="s">
        <v>162</v>
      </c>
    </row>
    <row r="443" spans="2:65" s="12" customFormat="1">
      <c r="B443" s="218"/>
      <c r="C443" s="219"/>
      <c r="D443" s="204" t="s">
        <v>173</v>
      </c>
      <c r="E443" s="220" t="s">
        <v>21</v>
      </c>
      <c r="F443" s="221" t="s">
        <v>263</v>
      </c>
      <c r="G443" s="219"/>
      <c r="H443" s="222">
        <v>14</v>
      </c>
      <c r="I443" s="223"/>
      <c r="J443" s="219"/>
      <c r="K443" s="219"/>
      <c r="L443" s="224"/>
      <c r="M443" s="225"/>
      <c r="N443" s="226"/>
      <c r="O443" s="226"/>
      <c r="P443" s="226"/>
      <c r="Q443" s="226"/>
      <c r="R443" s="226"/>
      <c r="S443" s="226"/>
      <c r="T443" s="227"/>
      <c r="AT443" s="228" t="s">
        <v>173</v>
      </c>
      <c r="AU443" s="228" t="s">
        <v>82</v>
      </c>
      <c r="AV443" s="12" t="s">
        <v>82</v>
      </c>
      <c r="AW443" s="12" t="s">
        <v>36</v>
      </c>
      <c r="AX443" s="12" t="s">
        <v>72</v>
      </c>
      <c r="AY443" s="228" t="s">
        <v>162</v>
      </c>
    </row>
    <row r="444" spans="2:65" s="13" customFormat="1">
      <c r="B444" s="229"/>
      <c r="C444" s="230"/>
      <c r="D444" s="204" t="s">
        <v>173</v>
      </c>
      <c r="E444" s="252" t="s">
        <v>21</v>
      </c>
      <c r="F444" s="253" t="s">
        <v>177</v>
      </c>
      <c r="G444" s="230"/>
      <c r="H444" s="254">
        <v>67</v>
      </c>
      <c r="I444" s="235"/>
      <c r="J444" s="230"/>
      <c r="K444" s="230"/>
      <c r="L444" s="236"/>
      <c r="M444" s="237"/>
      <c r="N444" s="238"/>
      <c r="O444" s="238"/>
      <c r="P444" s="238"/>
      <c r="Q444" s="238"/>
      <c r="R444" s="238"/>
      <c r="S444" s="238"/>
      <c r="T444" s="239"/>
      <c r="AT444" s="240" t="s">
        <v>173</v>
      </c>
      <c r="AU444" s="240" t="s">
        <v>82</v>
      </c>
      <c r="AV444" s="13" t="s">
        <v>169</v>
      </c>
      <c r="AW444" s="13" t="s">
        <v>36</v>
      </c>
      <c r="AX444" s="13" t="s">
        <v>80</v>
      </c>
      <c r="AY444" s="240" t="s">
        <v>162</v>
      </c>
    </row>
    <row r="445" spans="2:65" s="10" customFormat="1" ht="29.85" customHeight="1">
      <c r="B445" s="175"/>
      <c r="C445" s="176"/>
      <c r="D445" s="189" t="s">
        <v>71</v>
      </c>
      <c r="E445" s="190" t="s">
        <v>576</v>
      </c>
      <c r="F445" s="190" t="s">
        <v>577</v>
      </c>
      <c r="G445" s="176"/>
      <c r="H445" s="176"/>
      <c r="I445" s="179"/>
      <c r="J445" s="191">
        <f>BK445</f>
        <v>0</v>
      </c>
      <c r="K445" s="176"/>
      <c r="L445" s="181"/>
      <c r="M445" s="182"/>
      <c r="N445" s="183"/>
      <c r="O445" s="183"/>
      <c r="P445" s="184">
        <f>SUM(P446:P481)</f>
        <v>0</v>
      </c>
      <c r="Q445" s="183"/>
      <c r="R445" s="184">
        <f>SUM(R446:R481)</f>
        <v>0</v>
      </c>
      <c r="S445" s="183"/>
      <c r="T445" s="185">
        <f>SUM(T446:T481)</f>
        <v>0</v>
      </c>
      <c r="AR445" s="186" t="s">
        <v>80</v>
      </c>
      <c r="AT445" s="187" t="s">
        <v>71</v>
      </c>
      <c r="AU445" s="187" t="s">
        <v>80</v>
      </c>
      <c r="AY445" s="186" t="s">
        <v>162</v>
      </c>
      <c r="BK445" s="188">
        <f>SUM(BK446:BK481)</f>
        <v>0</v>
      </c>
    </row>
    <row r="446" spans="2:65" s="1" customFormat="1" ht="20.45" customHeight="1">
      <c r="B446" s="40"/>
      <c r="C446" s="192" t="s">
        <v>540</v>
      </c>
      <c r="D446" s="192" t="s">
        <v>164</v>
      </c>
      <c r="E446" s="193" t="s">
        <v>579</v>
      </c>
      <c r="F446" s="194" t="s">
        <v>580</v>
      </c>
      <c r="G446" s="195" t="s">
        <v>357</v>
      </c>
      <c r="H446" s="196">
        <v>34.258000000000003</v>
      </c>
      <c r="I446" s="197"/>
      <c r="J446" s="198">
        <f>ROUND(I446*H446,2)</f>
        <v>0</v>
      </c>
      <c r="K446" s="194" t="s">
        <v>168</v>
      </c>
      <c r="L446" s="60"/>
      <c r="M446" s="199" t="s">
        <v>21</v>
      </c>
      <c r="N446" s="200" t="s">
        <v>43</v>
      </c>
      <c r="O446" s="41"/>
      <c r="P446" s="201">
        <f>O446*H446</f>
        <v>0</v>
      </c>
      <c r="Q446" s="201">
        <v>0</v>
      </c>
      <c r="R446" s="201">
        <f>Q446*H446</f>
        <v>0</v>
      </c>
      <c r="S446" s="201">
        <v>0</v>
      </c>
      <c r="T446" s="202">
        <f>S446*H446</f>
        <v>0</v>
      </c>
      <c r="AR446" s="23" t="s">
        <v>169</v>
      </c>
      <c r="AT446" s="23" t="s">
        <v>164</v>
      </c>
      <c r="AU446" s="23" t="s">
        <v>82</v>
      </c>
      <c r="AY446" s="23" t="s">
        <v>162</v>
      </c>
      <c r="BE446" s="203">
        <f>IF(N446="základní",J446,0)</f>
        <v>0</v>
      </c>
      <c r="BF446" s="203">
        <f>IF(N446="snížená",J446,0)</f>
        <v>0</v>
      </c>
      <c r="BG446" s="203">
        <f>IF(N446="zákl. přenesená",J446,0)</f>
        <v>0</v>
      </c>
      <c r="BH446" s="203">
        <f>IF(N446="sníž. přenesená",J446,0)</f>
        <v>0</v>
      </c>
      <c r="BI446" s="203">
        <f>IF(N446="nulová",J446,0)</f>
        <v>0</v>
      </c>
      <c r="BJ446" s="23" t="s">
        <v>80</v>
      </c>
      <c r="BK446" s="203">
        <f>ROUND(I446*H446,2)</f>
        <v>0</v>
      </c>
      <c r="BL446" s="23" t="s">
        <v>169</v>
      </c>
      <c r="BM446" s="23" t="s">
        <v>1205</v>
      </c>
    </row>
    <row r="447" spans="2:65" s="1" customFormat="1" ht="81">
      <c r="B447" s="40"/>
      <c r="C447" s="62"/>
      <c r="D447" s="204" t="s">
        <v>171</v>
      </c>
      <c r="E447" s="62"/>
      <c r="F447" s="205" t="s">
        <v>582</v>
      </c>
      <c r="G447" s="62"/>
      <c r="H447" s="62"/>
      <c r="I447" s="162"/>
      <c r="J447" s="62"/>
      <c r="K447" s="62"/>
      <c r="L447" s="60"/>
      <c r="M447" s="206"/>
      <c r="N447" s="41"/>
      <c r="O447" s="41"/>
      <c r="P447" s="41"/>
      <c r="Q447" s="41"/>
      <c r="R447" s="41"/>
      <c r="S447" s="41"/>
      <c r="T447" s="77"/>
      <c r="AT447" s="23" t="s">
        <v>171</v>
      </c>
      <c r="AU447" s="23" t="s">
        <v>82</v>
      </c>
    </row>
    <row r="448" spans="2:65" s="11" customFormat="1">
      <c r="B448" s="207"/>
      <c r="C448" s="208"/>
      <c r="D448" s="204" t="s">
        <v>173</v>
      </c>
      <c r="E448" s="209" t="s">
        <v>21</v>
      </c>
      <c r="F448" s="210" t="s">
        <v>1123</v>
      </c>
      <c r="G448" s="208"/>
      <c r="H448" s="211" t="s">
        <v>21</v>
      </c>
      <c r="I448" s="212"/>
      <c r="J448" s="208"/>
      <c r="K448" s="208"/>
      <c r="L448" s="213"/>
      <c r="M448" s="214"/>
      <c r="N448" s="215"/>
      <c r="O448" s="215"/>
      <c r="P448" s="215"/>
      <c r="Q448" s="215"/>
      <c r="R448" s="215"/>
      <c r="S448" s="215"/>
      <c r="T448" s="216"/>
      <c r="AT448" s="217" t="s">
        <v>173</v>
      </c>
      <c r="AU448" s="217" t="s">
        <v>82</v>
      </c>
      <c r="AV448" s="11" t="s">
        <v>80</v>
      </c>
      <c r="AW448" s="11" t="s">
        <v>36</v>
      </c>
      <c r="AX448" s="11" t="s">
        <v>72</v>
      </c>
      <c r="AY448" s="217" t="s">
        <v>162</v>
      </c>
    </row>
    <row r="449" spans="2:65" s="11" customFormat="1">
      <c r="B449" s="207"/>
      <c r="C449" s="208"/>
      <c r="D449" s="204" t="s">
        <v>173</v>
      </c>
      <c r="E449" s="209" t="s">
        <v>21</v>
      </c>
      <c r="F449" s="210" t="s">
        <v>583</v>
      </c>
      <c r="G449" s="208"/>
      <c r="H449" s="211" t="s">
        <v>21</v>
      </c>
      <c r="I449" s="212"/>
      <c r="J449" s="208"/>
      <c r="K449" s="208"/>
      <c r="L449" s="213"/>
      <c r="M449" s="214"/>
      <c r="N449" s="215"/>
      <c r="O449" s="215"/>
      <c r="P449" s="215"/>
      <c r="Q449" s="215"/>
      <c r="R449" s="215"/>
      <c r="S449" s="215"/>
      <c r="T449" s="216"/>
      <c r="AT449" s="217" t="s">
        <v>173</v>
      </c>
      <c r="AU449" s="217" t="s">
        <v>82</v>
      </c>
      <c r="AV449" s="11" t="s">
        <v>80</v>
      </c>
      <c r="AW449" s="11" t="s">
        <v>36</v>
      </c>
      <c r="AX449" s="11" t="s">
        <v>72</v>
      </c>
      <c r="AY449" s="217" t="s">
        <v>162</v>
      </c>
    </row>
    <row r="450" spans="2:65" s="12" customFormat="1">
      <c r="B450" s="218"/>
      <c r="C450" s="219"/>
      <c r="D450" s="204" t="s">
        <v>173</v>
      </c>
      <c r="E450" s="220" t="s">
        <v>21</v>
      </c>
      <c r="F450" s="221" t="s">
        <v>1206</v>
      </c>
      <c r="G450" s="219"/>
      <c r="H450" s="222">
        <v>34.258000000000003</v>
      </c>
      <c r="I450" s="223"/>
      <c r="J450" s="219"/>
      <c r="K450" s="219"/>
      <c r="L450" s="224"/>
      <c r="M450" s="225"/>
      <c r="N450" s="226"/>
      <c r="O450" s="226"/>
      <c r="P450" s="226"/>
      <c r="Q450" s="226"/>
      <c r="R450" s="226"/>
      <c r="S450" s="226"/>
      <c r="T450" s="227"/>
      <c r="AT450" s="228" t="s">
        <v>173</v>
      </c>
      <c r="AU450" s="228" t="s">
        <v>82</v>
      </c>
      <c r="AV450" s="12" t="s">
        <v>82</v>
      </c>
      <c r="AW450" s="12" t="s">
        <v>36</v>
      </c>
      <c r="AX450" s="12" t="s">
        <v>72</v>
      </c>
      <c r="AY450" s="228" t="s">
        <v>162</v>
      </c>
    </row>
    <row r="451" spans="2:65" s="13" customFormat="1">
      <c r="B451" s="229"/>
      <c r="C451" s="230"/>
      <c r="D451" s="231" t="s">
        <v>173</v>
      </c>
      <c r="E451" s="232" t="s">
        <v>21</v>
      </c>
      <c r="F451" s="233" t="s">
        <v>177</v>
      </c>
      <c r="G451" s="230"/>
      <c r="H451" s="234">
        <v>34.258000000000003</v>
      </c>
      <c r="I451" s="235"/>
      <c r="J451" s="230"/>
      <c r="K451" s="230"/>
      <c r="L451" s="236"/>
      <c r="M451" s="237"/>
      <c r="N451" s="238"/>
      <c r="O451" s="238"/>
      <c r="P451" s="238"/>
      <c r="Q451" s="238"/>
      <c r="R451" s="238"/>
      <c r="S451" s="238"/>
      <c r="T451" s="239"/>
      <c r="AT451" s="240" t="s">
        <v>173</v>
      </c>
      <c r="AU451" s="240" t="s">
        <v>82</v>
      </c>
      <c r="AV451" s="13" t="s">
        <v>169</v>
      </c>
      <c r="AW451" s="13" t="s">
        <v>36</v>
      </c>
      <c r="AX451" s="13" t="s">
        <v>80</v>
      </c>
      <c r="AY451" s="240" t="s">
        <v>162</v>
      </c>
    </row>
    <row r="452" spans="2:65" s="1" customFormat="1" ht="28.9" customHeight="1">
      <c r="B452" s="40"/>
      <c r="C452" s="192" t="s">
        <v>547</v>
      </c>
      <c r="D452" s="192" t="s">
        <v>164</v>
      </c>
      <c r="E452" s="193" t="s">
        <v>586</v>
      </c>
      <c r="F452" s="194" t="s">
        <v>587</v>
      </c>
      <c r="G452" s="195" t="s">
        <v>357</v>
      </c>
      <c r="H452" s="196">
        <v>190.95</v>
      </c>
      <c r="I452" s="197"/>
      <c r="J452" s="198">
        <f>ROUND(I452*H452,2)</f>
        <v>0</v>
      </c>
      <c r="K452" s="194" t="s">
        <v>168</v>
      </c>
      <c r="L452" s="60"/>
      <c r="M452" s="199" t="s">
        <v>21</v>
      </c>
      <c r="N452" s="200" t="s">
        <v>43</v>
      </c>
      <c r="O452" s="41"/>
      <c r="P452" s="201">
        <f>O452*H452</f>
        <v>0</v>
      </c>
      <c r="Q452" s="201">
        <v>0</v>
      </c>
      <c r="R452" s="201">
        <f>Q452*H452</f>
        <v>0</v>
      </c>
      <c r="S452" s="201">
        <v>0</v>
      </c>
      <c r="T452" s="202">
        <f>S452*H452</f>
        <v>0</v>
      </c>
      <c r="AR452" s="23" t="s">
        <v>169</v>
      </c>
      <c r="AT452" s="23" t="s">
        <v>164</v>
      </c>
      <c r="AU452" s="23" t="s">
        <v>82</v>
      </c>
      <c r="AY452" s="23" t="s">
        <v>162</v>
      </c>
      <c r="BE452" s="203">
        <f>IF(N452="základní",J452,0)</f>
        <v>0</v>
      </c>
      <c r="BF452" s="203">
        <f>IF(N452="snížená",J452,0)</f>
        <v>0</v>
      </c>
      <c r="BG452" s="203">
        <f>IF(N452="zákl. přenesená",J452,0)</f>
        <v>0</v>
      </c>
      <c r="BH452" s="203">
        <f>IF(N452="sníž. přenesená",J452,0)</f>
        <v>0</v>
      </c>
      <c r="BI452" s="203">
        <f>IF(N452="nulová",J452,0)</f>
        <v>0</v>
      </c>
      <c r="BJ452" s="23" t="s">
        <v>80</v>
      </c>
      <c r="BK452" s="203">
        <f>ROUND(I452*H452,2)</f>
        <v>0</v>
      </c>
      <c r="BL452" s="23" t="s">
        <v>169</v>
      </c>
      <c r="BM452" s="23" t="s">
        <v>1207</v>
      </c>
    </row>
    <row r="453" spans="2:65" s="1" customFormat="1" ht="81">
      <c r="B453" s="40"/>
      <c r="C453" s="62"/>
      <c r="D453" s="204" t="s">
        <v>171</v>
      </c>
      <c r="E453" s="62"/>
      <c r="F453" s="205" t="s">
        <v>582</v>
      </c>
      <c r="G453" s="62"/>
      <c r="H453" s="62"/>
      <c r="I453" s="162"/>
      <c r="J453" s="62"/>
      <c r="K453" s="62"/>
      <c r="L453" s="60"/>
      <c r="M453" s="206"/>
      <c r="N453" s="41"/>
      <c r="O453" s="41"/>
      <c r="P453" s="41"/>
      <c r="Q453" s="41"/>
      <c r="R453" s="41"/>
      <c r="S453" s="41"/>
      <c r="T453" s="77"/>
      <c r="AT453" s="23" t="s">
        <v>171</v>
      </c>
      <c r="AU453" s="23" t="s">
        <v>82</v>
      </c>
    </row>
    <row r="454" spans="2:65" s="11" customFormat="1">
      <c r="B454" s="207"/>
      <c r="C454" s="208"/>
      <c r="D454" s="204" t="s">
        <v>173</v>
      </c>
      <c r="E454" s="209" t="s">
        <v>21</v>
      </c>
      <c r="F454" s="210" t="s">
        <v>1123</v>
      </c>
      <c r="G454" s="208"/>
      <c r="H454" s="211" t="s">
        <v>21</v>
      </c>
      <c r="I454" s="212"/>
      <c r="J454" s="208"/>
      <c r="K454" s="208"/>
      <c r="L454" s="213"/>
      <c r="M454" s="214"/>
      <c r="N454" s="215"/>
      <c r="O454" s="215"/>
      <c r="P454" s="215"/>
      <c r="Q454" s="215"/>
      <c r="R454" s="215"/>
      <c r="S454" s="215"/>
      <c r="T454" s="216"/>
      <c r="AT454" s="217" t="s">
        <v>173</v>
      </c>
      <c r="AU454" s="217" t="s">
        <v>82</v>
      </c>
      <c r="AV454" s="11" t="s">
        <v>80</v>
      </c>
      <c r="AW454" s="11" t="s">
        <v>36</v>
      </c>
      <c r="AX454" s="11" t="s">
        <v>72</v>
      </c>
      <c r="AY454" s="217" t="s">
        <v>162</v>
      </c>
    </row>
    <row r="455" spans="2:65" s="11" customFormat="1">
      <c r="B455" s="207"/>
      <c r="C455" s="208"/>
      <c r="D455" s="204" t="s">
        <v>173</v>
      </c>
      <c r="E455" s="209" t="s">
        <v>21</v>
      </c>
      <c r="F455" s="210" t="s">
        <v>589</v>
      </c>
      <c r="G455" s="208"/>
      <c r="H455" s="211" t="s">
        <v>21</v>
      </c>
      <c r="I455" s="212"/>
      <c r="J455" s="208"/>
      <c r="K455" s="208"/>
      <c r="L455" s="213"/>
      <c r="M455" s="214"/>
      <c r="N455" s="215"/>
      <c r="O455" s="215"/>
      <c r="P455" s="215"/>
      <c r="Q455" s="215"/>
      <c r="R455" s="215"/>
      <c r="S455" s="215"/>
      <c r="T455" s="216"/>
      <c r="AT455" s="217" t="s">
        <v>173</v>
      </c>
      <c r="AU455" s="217" t="s">
        <v>82</v>
      </c>
      <c r="AV455" s="11" t="s">
        <v>80</v>
      </c>
      <c r="AW455" s="11" t="s">
        <v>36</v>
      </c>
      <c r="AX455" s="11" t="s">
        <v>72</v>
      </c>
      <c r="AY455" s="217" t="s">
        <v>162</v>
      </c>
    </row>
    <row r="456" spans="2:65" s="12" customFormat="1">
      <c r="B456" s="218"/>
      <c r="C456" s="219"/>
      <c r="D456" s="204" t="s">
        <v>173</v>
      </c>
      <c r="E456" s="220" t="s">
        <v>21</v>
      </c>
      <c r="F456" s="221" t="s">
        <v>1208</v>
      </c>
      <c r="G456" s="219"/>
      <c r="H456" s="222">
        <v>190.95</v>
      </c>
      <c r="I456" s="223"/>
      <c r="J456" s="219"/>
      <c r="K456" s="219"/>
      <c r="L456" s="224"/>
      <c r="M456" s="225"/>
      <c r="N456" s="226"/>
      <c r="O456" s="226"/>
      <c r="P456" s="226"/>
      <c r="Q456" s="226"/>
      <c r="R456" s="226"/>
      <c r="S456" s="226"/>
      <c r="T456" s="227"/>
      <c r="AT456" s="228" t="s">
        <v>173</v>
      </c>
      <c r="AU456" s="228" t="s">
        <v>82</v>
      </c>
      <c r="AV456" s="12" t="s">
        <v>82</v>
      </c>
      <c r="AW456" s="12" t="s">
        <v>36</v>
      </c>
      <c r="AX456" s="12" t="s">
        <v>72</v>
      </c>
      <c r="AY456" s="228" t="s">
        <v>162</v>
      </c>
    </row>
    <row r="457" spans="2:65" s="13" customFormat="1">
      <c r="B457" s="229"/>
      <c r="C457" s="230"/>
      <c r="D457" s="231" t="s">
        <v>173</v>
      </c>
      <c r="E457" s="232" t="s">
        <v>21</v>
      </c>
      <c r="F457" s="233" t="s">
        <v>177</v>
      </c>
      <c r="G457" s="230"/>
      <c r="H457" s="234">
        <v>190.95</v>
      </c>
      <c r="I457" s="235"/>
      <c r="J457" s="230"/>
      <c r="K457" s="230"/>
      <c r="L457" s="236"/>
      <c r="M457" s="237"/>
      <c r="N457" s="238"/>
      <c r="O457" s="238"/>
      <c r="P457" s="238"/>
      <c r="Q457" s="238"/>
      <c r="R457" s="238"/>
      <c r="S457" s="238"/>
      <c r="T457" s="239"/>
      <c r="AT457" s="240" t="s">
        <v>173</v>
      </c>
      <c r="AU457" s="240" t="s">
        <v>82</v>
      </c>
      <c r="AV457" s="13" t="s">
        <v>169</v>
      </c>
      <c r="AW457" s="13" t="s">
        <v>36</v>
      </c>
      <c r="AX457" s="13" t="s">
        <v>80</v>
      </c>
      <c r="AY457" s="240" t="s">
        <v>162</v>
      </c>
    </row>
    <row r="458" spans="2:65" s="1" customFormat="1" ht="40.15" customHeight="1">
      <c r="B458" s="40"/>
      <c r="C458" s="192" t="s">
        <v>554</v>
      </c>
      <c r="D458" s="192" t="s">
        <v>164</v>
      </c>
      <c r="E458" s="193" t="s">
        <v>592</v>
      </c>
      <c r="F458" s="194" t="s">
        <v>593</v>
      </c>
      <c r="G458" s="195" t="s">
        <v>357</v>
      </c>
      <c r="H458" s="196">
        <v>190.95</v>
      </c>
      <c r="I458" s="197"/>
      <c r="J458" s="198">
        <f>ROUND(I458*H458,2)</f>
        <v>0</v>
      </c>
      <c r="K458" s="194" t="s">
        <v>168</v>
      </c>
      <c r="L458" s="60"/>
      <c r="M458" s="199" t="s">
        <v>21</v>
      </c>
      <c r="N458" s="200" t="s">
        <v>43</v>
      </c>
      <c r="O458" s="41"/>
      <c r="P458" s="201">
        <f>O458*H458</f>
        <v>0</v>
      </c>
      <c r="Q458" s="201">
        <v>0</v>
      </c>
      <c r="R458" s="201">
        <f>Q458*H458</f>
        <v>0</v>
      </c>
      <c r="S458" s="201">
        <v>0</v>
      </c>
      <c r="T458" s="202">
        <f>S458*H458</f>
        <v>0</v>
      </c>
      <c r="AR458" s="23" t="s">
        <v>169</v>
      </c>
      <c r="AT458" s="23" t="s">
        <v>164</v>
      </c>
      <c r="AU458" s="23" t="s">
        <v>82</v>
      </c>
      <c r="AY458" s="23" t="s">
        <v>162</v>
      </c>
      <c r="BE458" s="203">
        <f>IF(N458="základní",J458,0)</f>
        <v>0</v>
      </c>
      <c r="BF458" s="203">
        <f>IF(N458="snížená",J458,0)</f>
        <v>0</v>
      </c>
      <c r="BG458" s="203">
        <f>IF(N458="zákl. přenesená",J458,0)</f>
        <v>0</v>
      </c>
      <c r="BH458" s="203">
        <f>IF(N458="sníž. přenesená",J458,0)</f>
        <v>0</v>
      </c>
      <c r="BI458" s="203">
        <f>IF(N458="nulová",J458,0)</f>
        <v>0</v>
      </c>
      <c r="BJ458" s="23" t="s">
        <v>80</v>
      </c>
      <c r="BK458" s="203">
        <f>ROUND(I458*H458,2)</f>
        <v>0</v>
      </c>
      <c r="BL458" s="23" t="s">
        <v>169</v>
      </c>
      <c r="BM458" s="23" t="s">
        <v>1209</v>
      </c>
    </row>
    <row r="459" spans="2:65" s="1" customFormat="1" ht="94.5">
      <c r="B459" s="40"/>
      <c r="C459" s="62"/>
      <c r="D459" s="204" t="s">
        <v>171</v>
      </c>
      <c r="E459" s="62"/>
      <c r="F459" s="205" t="s">
        <v>595</v>
      </c>
      <c r="G459" s="62"/>
      <c r="H459" s="62"/>
      <c r="I459" s="162"/>
      <c r="J459" s="62"/>
      <c r="K459" s="62"/>
      <c r="L459" s="60"/>
      <c r="M459" s="206"/>
      <c r="N459" s="41"/>
      <c r="O459" s="41"/>
      <c r="P459" s="41"/>
      <c r="Q459" s="41"/>
      <c r="R459" s="41"/>
      <c r="S459" s="41"/>
      <c r="T459" s="77"/>
      <c r="AT459" s="23" t="s">
        <v>171</v>
      </c>
      <c r="AU459" s="23" t="s">
        <v>82</v>
      </c>
    </row>
    <row r="460" spans="2:65" s="11" customFormat="1">
      <c r="B460" s="207"/>
      <c r="C460" s="208"/>
      <c r="D460" s="204" t="s">
        <v>173</v>
      </c>
      <c r="E460" s="209" t="s">
        <v>21</v>
      </c>
      <c r="F460" s="210" t="s">
        <v>1123</v>
      </c>
      <c r="G460" s="208"/>
      <c r="H460" s="211" t="s">
        <v>21</v>
      </c>
      <c r="I460" s="212"/>
      <c r="J460" s="208"/>
      <c r="K460" s="208"/>
      <c r="L460" s="213"/>
      <c r="M460" s="214"/>
      <c r="N460" s="215"/>
      <c r="O460" s="215"/>
      <c r="P460" s="215"/>
      <c r="Q460" s="215"/>
      <c r="R460" s="215"/>
      <c r="S460" s="215"/>
      <c r="T460" s="216"/>
      <c r="AT460" s="217" t="s">
        <v>173</v>
      </c>
      <c r="AU460" s="217" t="s">
        <v>82</v>
      </c>
      <c r="AV460" s="11" t="s">
        <v>80</v>
      </c>
      <c r="AW460" s="11" t="s">
        <v>36</v>
      </c>
      <c r="AX460" s="11" t="s">
        <v>72</v>
      </c>
      <c r="AY460" s="217" t="s">
        <v>162</v>
      </c>
    </row>
    <row r="461" spans="2:65" s="11" customFormat="1">
      <c r="B461" s="207"/>
      <c r="C461" s="208"/>
      <c r="D461" s="204" t="s">
        <v>173</v>
      </c>
      <c r="E461" s="209" t="s">
        <v>21</v>
      </c>
      <c r="F461" s="210" t="s">
        <v>596</v>
      </c>
      <c r="G461" s="208"/>
      <c r="H461" s="211" t="s">
        <v>21</v>
      </c>
      <c r="I461" s="212"/>
      <c r="J461" s="208"/>
      <c r="K461" s="208"/>
      <c r="L461" s="213"/>
      <c r="M461" s="214"/>
      <c r="N461" s="215"/>
      <c r="O461" s="215"/>
      <c r="P461" s="215"/>
      <c r="Q461" s="215"/>
      <c r="R461" s="215"/>
      <c r="S461" s="215"/>
      <c r="T461" s="216"/>
      <c r="AT461" s="217" t="s">
        <v>173</v>
      </c>
      <c r="AU461" s="217" t="s">
        <v>82</v>
      </c>
      <c r="AV461" s="11" t="s">
        <v>80</v>
      </c>
      <c r="AW461" s="11" t="s">
        <v>36</v>
      </c>
      <c r="AX461" s="11" t="s">
        <v>72</v>
      </c>
      <c r="AY461" s="217" t="s">
        <v>162</v>
      </c>
    </row>
    <row r="462" spans="2:65" s="12" customFormat="1">
      <c r="B462" s="218"/>
      <c r="C462" s="219"/>
      <c r="D462" s="204" t="s">
        <v>173</v>
      </c>
      <c r="E462" s="220" t="s">
        <v>21</v>
      </c>
      <c r="F462" s="221" t="s">
        <v>1208</v>
      </c>
      <c r="G462" s="219"/>
      <c r="H462" s="222">
        <v>190.95</v>
      </c>
      <c r="I462" s="223"/>
      <c r="J462" s="219"/>
      <c r="K462" s="219"/>
      <c r="L462" s="224"/>
      <c r="M462" s="225"/>
      <c r="N462" s="226"/>
      <c r="O462" s="226"/>
      <c r="P462" s="226"/>
      <c r="Q462" s="226"/>
      <c r="R462" s="226"/>
      <c r="S462" s="226"/>
      <c r="T462" s="227"/>
      <c r="AT462" s="228" t="s">
        <v>173</v>
      </c>
      <c r="AU462" s="228" t="s">
        <v>82</v>
      </c>
      <c r="AV462" s="12" t="s">
        <v>82</v>
      </c>
      <c r="AW462" s="12" t="s">
        <v>36</v>
      </c>
      <c r="AX462" s="12" t="s">
        <v>72</v>
      </c>
      <c r="AY462" s="228" t="s">
        <v>162</v>
      </c>
    </row>
    <row r="463" spans="2:65" s="13" customFormat="1">
      <c r="B463" s="229"/>
      <c r="C463" s="230"/>
      <c r="D463" s="231" t="s">
        <v>173</v>
      </c>
      <c r="E463" s="232" t="s">
        <v>21</v>
      </c>
      <c r="F463" s="233" t="s">
        <v>177</v>
      </c>
      <c r="G463" s="230"/>
      <c r="H463" s="234">
        <v>190.95</v>
      </c>
      <c r="I463" s="235"/>
      <c r="J463" s="230"/>
      <c r="K463" s="230"/>
      <c r="L463" s="236"/>
      <c r="M463" s="237"/>
      <c r="N463" s="238"/>
      <c r="O463" s="238"/>
      <c r="P463" s="238"/>
      <c r="Q463" s="238"/>
      <c r="R463" s="238"/>
      <c r="S463" s="238"/>
      <c r="T463" s="239"/>
      <c r="AT463" s="240" t="s">
        <v>173</v>
      </c>
      <c r="AU463" s="240" t="s">
        <v>82</v>
      </c>
      <c r="AV463" s="13" t="s">
        <v>169</v>
      </c>
      <c r="AW463" s="13" t="s">
        <v>36</v>
      </c>
      <c r="AX463" s="13" t="s">
        <v>80</v>
      </c>
      <c r="AY463" s="240" t="s">
        <v>162</v>
      </c>
    </row>
    <row r="464" spans="2:65" s="1" customFormat="1" ht="28.9" customHeight="1">
      <c r="B464" s="40"/>
      <c r="C464" s="192" t="s">
        <v>417</v>
      </c>
      <c r="D464" s="192" t="s">
        <v>164</v>
      </c>
      <c r="E464" s="193" t="s">
        <v>598</v>
      </c>
      <c r="F464" s="194" t="s">
        <v>599</v>
      </c>
      <c r="G464" s="195" t="s">
        <v>357</v>
      </c>
      <c r="H464" s="196">
        <v>225.208</v>
      </c>
      <c r="I464" s="197"/>
      <c r="J464" s="198">
        <f>ROUND(I464*H464,2)</f>
        <v>0</v>
      </c>
      <c r="K464" s="194" t="s">
        <v>168</v>
      </c>
      <c r="L464" s="60"/>
      <c r="M464" s="199" t="s">
        <v>21</v>
      </c>
      <c r="N464" s="200" t="s">
        <v>43</v>
      </c>
      <c r="O464" s="41"/>
      <c r="P464" s="201">
        <f>O464*H464</f>
        <v>0</v>
      </c>
      <c r="Q464" s="201">
        <v>0</v>
      </c>
      <c r="R464" s="201">
        <f>Q464*H464</f>
        <v>0</v>
      </c>
      <c r="S464" s="201">
        <v>0</v>
      </c>
      <c r="T464" s="202">
        <f>S464*H464</f>
        <v>0</v>
      </c>
      <c r="AR464" s="23" t="s">
        <v>169</v>
      </c>
      <c r="AT464" s="23" t="s">
        <v>164</v>
      </c>
      <c r="AU464" s="23" t="s">
        <v>82</v>
      </c>
      <c r="AY464" s="23" t="s">
        <v>162</v>
      </c>
      <c r="BE464" s="203">
        <f>IF(N464="základní",J464,0)</f>
        <v>0</v>
      </c>
      <c r="BF464" s="203">
        <f>IF(N464="snížená",J464,0)</f>
        <v>0</v>
      </c>
      <c r="BG464" s="203">
        <f>IF(N464="zákl. přenesená",J464,0)</f>
        <v>0</v>
      </c>
      <c r="BH464" s="203">
        <f>IF(N464="sníž. přenesená",J464,0)</f>
        <v>0</v>
      </c>
      <c r="BI464" s="203">
        <f>IF(N464="nulová",J464,0)</f>
        <v>0</v>
      </c>
      <c r="BJ464" s="23" t="s">
        <v>80</v>
      </c>
      <c r="BK464" s="203">
        <f>ROUND(I464*H464,2)</f>
        <v>0</v>
      </c>
      <c r="BL464" s="23" t="s">
        <v>169</v>
      </c>
      <c r="BM464" s="23" t="s">
        <v>1210</v>
      </c>
    </row>
    <row r="465" spans="2:65" s="1" customFormat="1" ht="256.5">
      <c r="B465" s="40"/>
      <c r="C465" s="62"/>
      <c r="D465" s="204" t="s">
        <v>171</v>
      </c>
      <c r="E465" s="62"/>
      <c r="F465" s="205" t="s">
        <v>601</v>
      </c>
      <c r="G465" s="62"/>
      <c r="H465" s="62"/>
      <c r="I465" s="162"/>
      <c r="J465" s="62"/>
      <c r="K465" s="62"/>
      <c r="L465" s="60"/>
      <c r="M465" s="206"/>
      <c r="N465" s="41"/>
      <c r="O465" s="41"/>
      <c r="P465" s="41"/>
      <c r="Q465" s="41"/>
      <c r="R465" s="41"/>
      <c r="S465" s="41"/>
      <c r="T465" s="77"/>
      <c r="AT465" s="23" t="s">
        <v>171</v>
      </c>
      <c r="AU465" s="23" t="s">
        <v>82</v>
      </c>
    </row>
    <row r="466" spans="2:65" s="11" customFormat="1">
      <c r="B466" s="207"/>
      <c r="C466" s="208"/>
      <c r="D466" s="204" t="s">
        <v>173</v>
      </c>
      <c r="E466" s="209" t="s">
        <v>21</v>
      </c>
      <c r="F466" s="210" t="s">
        <v>1123</v>
      </c>
      <c r="G466" s="208"/>
      <c r="H466" s="211" t="s">
        <v>21</v>
      </c>
      <c r="I466" s="212"/>
      <c r="J466" s="208"/>
      <c r="K466" s="208"/>
      <c r="L466" s="213"/>
      <c r="M466" s="214"/>
      <c r="N466" s="215"/>
      <c r="O466" s="215"/>
      <c r="P466" s="215"/>
      <c r="Q466" s="215"/>
      <c r="R466" s="215"/>
      <c r="S466" s="215"/>
      <c r="T466" s="216"/>
      <c r="AT466" s="217" t="s">
        <v>173</v>
      </c>
      <c r="AU466" s="217" t="s">
        <v>82</v>
      </c>
      <c r="AV466" s="11" t="s">
        <v>80</v>
      </c>
      <c r="AW466" s="11" t="s">
        <v>36</v>
      </c>
      <c r="AX466" s="11" t="s">
        <v>72</v>
      </c>
      <c r="AY466" s="217" t="s">
        <v>162</v>
      </c>
    </row>
    <row r="467" spans="2:65" s="11" customFormat="1">
      <c r="B467" s="207"/>
      <c r="C467" s="208"/>
      <c r="D467" s="204" t="s">
        <v>173</v>
      </c>
      <c r="E467" s="209" t="s">
        <v>21</v>
      </c>
      <c r="F467" s="210" t="s">
        <v>602</v>
      </c>
      <c r="G467" s="208"/>
      <c r="H467" s="211" t="s">
        <v>21</v>
      </c>
      <c r="I467" s="212"/>
      <c r="J467" s="208"/>
      <c r="K467" s="208"/>
      <c r="L467" s="213"/>
      <c r="M467" s="214"/>
      <c r="N467" s="215"/>
      <c r="O467" s="215"/>
      <c r="P467" s="215"/>
      <c r="Q467" s="215"/>
      <c r="R467" s="215"/>
      <c r="S467" s="215"/>
      <c r="T467" s="216"/>
      <c r="AT467" s="217" t="s">
        <v>173</v>
      </c>
      <c r="AU467" s="217" t="s">
        <v>82</v>
      </c>
      <c r="AV467" s="11" t="s">
        <v>80</v>
      </c>
      <c r="AW467" s="11" t="s">
        <v>36</v>
      </c>
      <c r="AX467" s="11" t="s">
        <v>72</v>
      </c>
      <c r="AY467" s="217" t="s">
        <v>162</v>
      </c>
    </row>
    <row r="468" spans="2:65" s="12" customFormat="1">
      <c r="B468" s="218"/>
      <c r="C468" s="219"/>
      <c r="D468" s="204" t="s">
        <v>173</v>
      </c>
      <c r="E468" s="220" t="s">
        <v>21</v>
      </c>
      <c r="F468" s="221" t="s">
        <v>1211</v>
      </c>
      <c r="G468" s="219"/>
      <c r="H468" s="222">
        <v>225.208</v>
      </c>
      <c r="I468" s="223"/>
      <c r="J468" s="219"/>
      <c r="K468" s="219"/>
      <c r="L468" s="224"/>
      <c r="M468" s="225"/>
      <c r="N468" s="226"/>
      <c r="O468" s="226"/>
      <c r="P468" s="226"/>
      <c r="Q468" s="226"/>
      <c r="R468" s="226"/>
      <c r="S468" s="226"/>
      <c r="T468" s="227"/>
      <c r="AT468" s="228" t="s">
        <v>173</v>
      </c>
      <c r="AU468" s="228" t="s">
        <v>82</v>
      </c>
      <c r="AV468" s="12" t="s">
        <v>82</v>
      </c>
      <c r="AW468" s="12" t="s">
        <v>36</v>
      </c>
      <c r="AX468" s="12" t="s">
        <v>72</v>
      </c>
      <c r="AY468" s="228" t="s">
        <v>162</v>
      </c>
    </row>
    <row r="469" spans="2:65" s="13" customFormat="1">
      <c r="B469" s="229"/>
      <c r="C469" s="230"/>
      <c r="D469" s="231" t="s">
        <v>173</v>
      </c>
      <c r="E469" s="232" t="s">
        <v>21</v>
      </c>
      <c r="F469" s="233" t="s">
        <v>177</v>
      </c>
      <c r="G469" s="230"/>
      <c r="H469" s="234">
        <v>225.208</v>
      </c>
      <c r="I469" s="235"/>
      <c r="J469" s="230"/>
      <c r="K469" s="230"/>
      <c r="L469" s="236"/>
      <c r="M469" s="237"/>
      <c r="N469" s="238"/>
      <c r="O469" s="238"/>
      <c r="P469" s="238"/>
      <c r="Q469" s="238"/>
      <c r="R469" s="238"/>
      <c r="S469" s="238"/>
      <c r="T469" s="239"/>
      <c r="AT469" s="240" t="s">
        <v>173</v>
      </c>
      <c r="AU469" s="240" t="s">
        <v>82</v>
      </c>
      <c r="AV469" s="13" t="s">
        <v>169</v>
      </c>
      <c r="AW469" s="13" t="s">
        <v>36</v>
      </c>
      <c r="AX469" s="13" t="s">
        <v>80</v>
      </c>
      <c r="AY469" s="240" t="s">
        <v>162</v>
      </c>
    </row>
    <row r="470" spans="2:65" s="1" customFormat="1" ht="40.15" customHeight="1">
      <c r="B470" s="40"/>
      <c r="C470" s="192" t="s">
        <v>535</v>
      </c>
      <c r="D470" s="192" t="s">
        <v>164</v>
      </c>
      <c r="E470" s="193" t="s">
        <v>605</v>
      </c>
      <c r="F470" s="194" t="s">
        <v>606</v>
      </c>
      <c r="G470" s="195" t="s">
        <v>357</v>
      </c>
      <c r="H470" s="196">
        <v>4278.9520000000002</v>
      </c>
      <c r="I470" s="197"/>
      <c r="J470" s="198">
        <f>ROUND(I470*H470,2)</f>
        <v>0</v>
      </c>
      <c r="K470" s="194" t="s">
        <v>168</v>
      </c>
      <c r="L470" s="60"/>
      <c r="M470" s="199" t="s">
        <v>21</v>
      </c>
      <c r="N470" s="200" t="s">
        <v>43</v>
      </c>
      <c r="O470" s="41"/>
      <c r="P470" s="201">
        <f>O470*H470</f>
        <v>0</v>
      </c>
      <c r="Q470" s="201">
        <v>0</v>
      </c>
      <c r="R470" s="201">
        <f>Q470*H470</f>
        <v>0</v>
      </c>
      <c r="S470" s="201">
        <v>0</v>
      </c>
      <c r="T470" s="202">
        <f>S470*H470</f>
        <v>0</v>
      </c>
      <c r="AR470" s="23" t="s">
        <v>169</v>
      </c>
      <c r="AT470" s="23" t="s">
        <v>164</v>
      </c>
      <c r="AU470" s="23" t="s">
        <v>82</v>
      </c>
      <c r="AY470" s="23" t="s">
        <v>162</v>
      </c>
      <c r="BE470" s="203">
        <f>IF(N470="základní",J470,0)</f>
        <v>0</v>
      </c>
      <c r="BF470" s="203">
        <f>IF(N470="snížená",J470,0)</f>
        <v>0</v>
      </c>
      <c r="BG470" s="203">
        <f>IF(N470="zákl. přenesená",J470,0)</f>
        <v>0</v>
      </c>
      <c r="BH470" s="203">
        <f>IF(N470="sníž. přenesená",J470,0)</f>
        <v>0</v>
      </c>
      <c r="BI470" s="203">
        <f>IF(N470="nulová",J470,0)</f>
        <v>0</v>
      </c>
      <c r="BJ470" s="23" t="s">
        <v>80</v>
      </c>
      <c r="BK470" s="203">
        <f>ROUND(I470*H470,2)</f>
        <v>0</v>
      </c>
      <c r="BL470" s="23" t="s">
        <v>169</v>
      </c>
      <c r="BM470" s="23" t="s">
        <v>1212</v>
      </c>
    </row>
    <row r="471" spans="2:65" s="1" customFormat="1" ht="256.5">
      <c r="B471" s="40"/>
      <c r="C471" s="62"/>
      <c r="D471" s="204" t="s">
        <v>171</v>
      </c>
      <c r="E471" s="62"/>
      <c r="F471" s="205" t="s">
        <v>601</v>
      </c>
      <c r="G471" s="62"/>
      <c r="H471" s="62"/>
      <c r="I471" s="162"/>
      <c r="J471" s="62"/>
      <c r="K471" s="62"/>
      <c r="L471" s="60"/>
      <c r="M471" s="206"/>
      <c r="N471" s="41"/>
      <c r="O471" s="41"/>
      <c r="P471" s="41"/>
      <c r="Q471" s="41"/>
      <c r="R471" s="41"/>
      <c r="S471" s="41"/>
      <c r="T471" s="77"/>
      <c r="AT471" s="23" t="s">
        <v>171</v>
      </c>
      <c r="AU471" s="23" t="s">
        <v>82</v>
      </c>
    </row>
    <row r="472" spans="2:65" s="11" customFormat="1">
      <c r="B472" s="207"/>
      <c r="C472" s="208"/>
      <c r="D472" s="204" t="s">
        <v>173</v>
      </c>
      <c r="E472" s="209" t="s">
        <v>21</v>
      </c>
      <c r="F472" s="210" t="s">
        <v>1123</v>
      </c>
      <c r="G472" s="208"/>
      <c r="H472" s="211" t="s">
        <v>21</v>
      </c>
      <c r="I472" s="212"/>
      <c r="J472" s="208"/>
      <c r="K472" s="208"/>
      <c r="L472" s="213"/>
      <c r="M472" s="214"/>
      <c r="N472" s="215"/>
      <c r="O472" s="215"/>
      <c r="P472" s="215"/>
      <c r="Q472" s="215"/>
      <c r="R472" s="215"/>
      <c r="S472" s="215"/>
      <c r="T472" s="216"/>
      <c r="AT472" s="217" t="s">
        <v>173</v>
      </c>
      <c r="AU472" s="217" t="s">
        <v>82</v>
      </c>
      <c r="AV472" s="11" t="s">
        <v>80</v>
      </c>
      <c r="AW472" s="11" t="s">
        <v>36</v>
      </c>
      <c r="AX472" s="11" t="s">
        <v>72</v>
      </c>
      <c r="AY472" s="217" t="s">
        <v>162</v>
      </c>
    </row>
    <row r="473" spans="2:65" s="11" customFormat="1">
      <c r="B473" s="207"/>
      <c r="C473" s="208"/>
      <c r="D473" s="204" t="s">
        <v>173</v>
      </c>
      <c r="E473" s="209" t="s">
        <v>21</v>
      </c>
      <c r="F473" s="210" t="s">
        <v>608</v>
      </c>
      <c r="G473" s="208"/>
      <c r="H473" s="211" t="s">
        <v>21</v>
      </c>
      <c r="I473" s="212"/>
      <c r="J473" s="208"/>
      <c r="K473" s="208"/>
      <c r="L473" s="213"/>
      <c r="M473" s="214"/>
      <c r="N473" s="215"/>
      <c r="O473" s="215"/>
      <c r="P473" s="215"/>
      <c r="Q473" s="215"/>
      <c r="R473" s="215"/>
      <c r="S473" s="215"/>
      <c r="T473" s="216"/>
      <c r="AT473" s="217" t="s">
        <v>173</v>
      </c>
      <c r="AU473" s="217" t="s">
        <v>82</v>
      </c>
      <c r="AV473" s="11" t="s">
        <v>80</v>
      </c>
      <c r="AW473" s="11" t="s">
        <v>36</v>
      </c>
      <c r="AX473" s="11" t="s">
        <v>72</v>
      </c>
      <c r="AY473" s="217" t="s">
        <v>162</v>
      </c>
    </row>
    <row r="474" spans="2:65" s="12" customFormat="1">
      <c r="B474" s="218"/>
      <c r="C474" s="219"/>
      <c r="D474" s="204" t="s">
        <v>173</v>
      </c>
      <c r="E474" s="220" t="s">
        <v>21</v>
      </c>
      <c r="F474" s="221" t="s">
        <v>1213</v>
      </c>
      <c r="G474" s="219"/>
      <c r="H474" s="222">
        <v>4278.9520000000002</v>
      </c>
      <c r="I474" s="223"/>
      <c r="J474" s="219"/>
      <c r="K474" s="219"/>
      <c r="L474" s="224"/>
      <c r="M474" s="225"/>
      <c r="N474" s="226"/>
      <c r="O474" s="226"/>
      <c r="P474" s="226"/>
      <c r="Q474" s="226"/>
      <c r="R474" s="226"/>
      <c r="S474" s="226"/>
      <c r="T474" s="227"/>
      <c r="AT474" s="228" t="s">
        <v>173</v>
      </c>
      <c r="AU474" s="228" t="s">
        <v>82</v>
      </c>
      <c r="AV474" s="12" t="s">
        <v>82</v>
      </c>
      <c r="AW474" s="12" t="s">
        <v>36</v>
      </c>
      <c r="AX474" s="12" t="s">
        <v>72</v>
      </c>
      <c r="AY474" s="228" t="s">
        <v>162</v>
      </c>
    </row>
    <row r="475" spans="2:65" s="13" customFormat="1">
      <c r="B475" s="229"/>
      <c r="C475" s="230"/>
      <c r="D475" s="231" t="s">
        <v>173</v>
      </c>
      <c r="E475" s="232" t="s">
        <v>21</v>
      </c>
      <c r="F475" s="233" t="s">
        <v>177</v>
      </c>
      <c r="G475" s="230"/>
      <c r="H475" s="234">
        <v>4278.9520000000002</v>
      </c>
      <c r="I475" s="235"/>
      <c r="J475" s="230"/>
      <c r="K475" s="230"/>
      <c r="L475" s="236"/>
      <c r="M475" s="237"/>
      <c r="N475" s="238"/>
      <c r="O475" s="238"/>
      <c r="P475" s="238"/>
      <c r="Q475" s="238"/>
      <c r="R475" s="238"/>
      <c r="S475" s="238"/>
      <c r="T475" s="239"/>
      <c r="AT475" s="240" t="s">
        <v>173</v>
      </c>
      <c r="AU475" s="240" t="s">
        <v>82</v>
      </c>
      <c r="AV475" s="13" t="s">
        <v>169</v>
      </c>
      <c r="AW475" s="13" t="s">
        <v>36</v>
      </c>
      <c r="AX475" s="13" t="s">
        <v>80</v>
      </c>
      <c r="AY475" s="240" t="s">
        <v>162</v>
      </c>
    </row>
    <row r="476" spans="2:65" s="1" customFormat="1" ht="20.45" customHeight="1">
      <c r="B476" s="40"/>
      <c r="C476" s="192" t="s">
        <v>569</v>
      </c>
      <c r="D476" s="192" t="s">
        <v>164</v>
      </c>
      <c r="E476" s="193" t="s">
        <v>610</v>
      </c>
      <c r="F476" s="194" t="s">
        <v>611</v>
      </c>
      <c r="G476" s="195" t="s">
        <v>357</v>
      </c>
      <c r="H476" s="196">
        <v>0.318</v>
      </c>
      <c r="I476" s="197"/>
      <c r="J476" s="198">
        <f>ROUND(I476*H476,2)</f>
        <v>0</v>
      </c>
      <c r="K476" s="194" t="s">
        <v>21</v>
      </c>
      <c r="L476" s="60"/>
      <c r="M476" s="199" t="s">
        <v>21</v>
      </c>
      <c r="N476" s="200" t="s">
        <v>43</v>
      </c>
      <c r="O476" s="41"/>
      <c r="P476" s="201">
        <f>O476*H476</f>
        <v>0</v>
      </c>
      <c r="Q476" s="201">
        <v>0</v>
      </c>
      <c r="R476" s="201">
        <f>Q476*H476</f>
        <v>0</v>
      </c>
      <c r="S476" s="201">
        <v>0</v>
      </c>
      <c r="T476" s="202">
        <f>S476*H476</f>
        <v>0</v>
      </c>
      <c r="AR476" s="23" t="s">
        <v>169</v>
      </c>
      <c r="AT476" s="23" t="s">
        <v>164</v>
      </c>
      <c r="AU476" s="23" t="s">
        <v>82</v>
      </c>
      <c r="AY476" s="23" t="s">
        <v>162</v>
      </c>
      <c r="BE476" s="203">
        <f>IF(N476="základní",J476,0)</f>
        <v>0</v>
      </c>
      <c r="BF476" s="203">
        <f>IF(N476="snížená",J476,0)</f>
        <v>0</v>
      </c>
      <c r="BG476" s="203">
        <f>IF(N476="zákl. přenesená",J476,0)</f>
        <v>0</v>
      </c>
      <c r="BH476" s="203">
        <f>IF(N476="sníž. přenesená",J476,0)</f>
        <v>0</v>
      </c>
      <c r="BI476" s="203">
        <f>IF(N476="nulová",J476,0)</f>
        <v>0</v>
      </c>
      <c r="BJ476" s="23" t="s">
        <v>80</v>
      </c>
      <c r="BK476" s="203">
        <f>ROUND(I476*H476,2)</f>
        <v>0</v>
      </c>
      <c r="BL476" s="23" t="s">
        <v>169</v>
      </c>
      <c r="BM476" s="23" t="s">
        <v>1214</v>
      </c>
    </row>
    <row r="477" spans="2:65" s="1" customFormat="1" ht="40.5">
      <c r="B477" s="40"/>
      <c r="C477" s="62"/>
      <c r="D477" s="204" t="s">
        <v>486</v>
      </c>
      <c r="E477" s="62"/>
      <c r="F477" s="205" t="s">
        <v>613</v>
      </c>
      <c r="G477" s="62"/>
      <c r="H477" s="62"/>
      <c r="I477" s="162"/>
      <c r="J477" s="62"/>
      <c r="K477" s="62"/>
      <c r="L477" s="60"/>
      <c r="M477" s="206"/>
      <c r="N477" s="41"/>
      <c r="O477" s="41"/>
      <c r="P477" s="41"/>
      <c r="Q477" s="41"/>
      <c r="R477" s="41"/>
      <c r="S477" s="41"/>
      <c r="T477" s="77"/>
      <c r="AT477" s="23" t="s">
        <v>486</v>
      </c>
      <c r="AU477" s="23" t="s">
        <v>82</v>
      </c>
    </row>
    <row r="478" spans="2:65" s="11" customFormat="1">
      <c r="B478" s="207"/>
      <c r="C478" s="208"/>
      <c r="D478" s="204" t="s">
        <v>173</v>
      </c>
      <c r="E478" s="209" t="s">
        <v>21</v>
      </c>
      <c r="F478" s="210" t="s">
        <v>1123</v>
      </c>
      <c r="G478" s="208"/>
      <c r="H478" s="211" t="s">
        <v>21</v>
      </c>
      <c r="I478" s="212"/>
      <c r="J478" s="208"/>
      <c r="K478" s="208"/>
      <c r="L478" s="213"/>
      <c r="M478" s="214"/>
      <c r="N478" s="215"/>
      <c r="O478" s="215"/>
      <c r="P478" s="215"/>
      <c r="Q478" s="215"/>
      <c r="R478" s="215"/>
      <c r="S478" s="215"/>
      <c r="T478" s="216"/>
      <c r="AT478" s="217" t="s">
        <v>173</v>
      </c>
      <c r="AU478" s="217" t="s">
        <v>82</v>
      </c>
      <c r="AV478" s="11" t="s">
        <v>80</v>
      </c>
      <c r="AW478" s="11" t="s">
        <v>36</v>
      </c>
      <c r="AX478" s="11" t="s">
        <v>72</v>
      </c>
      <c r="AY478" s="217" t="s">
        <v>162</v>
      </c>
    </row>
    <row r="479" spans="2:65" s="11" customFormat="1">
      <c r="B479" s="207"/>
      <c r="C479" s="208"/>
      <c r="D479" s="204" t="s">
        <v>173</v>
      </c>
      <c r="E479" s="209" t="s">
        <v>21</v>
      </c>
      <c r="F479" s="210" t="s">
        <v>614</v>
      </c>
      <c r="G479" s="208"/>
      <c r="H479" s="211" t="s">
        <v>21</v>
      </c>
      <c r="I479" s="212"/>
      <c r="J479" s="208"/>
      <c r="K479" s="208"/>
      <c r="L479" s="213"/>
      <c r="M479" s="214"/>
      <c r="N479" s="215"/>
      <c r="O479" s="215"/>
      <c r="P479" s="215"/>
      <c r="Q479" s="215"/>
      <c r="R479" s="215"/>
      <c r="S479" s="215"/>
      <c r="T479" s="216"/>
      <c r="AT479" s="217" t="s">
        <v>173</v>
      </c>
      <c r="AU479" s="217" t="s">
        <v>82</v>
      </c>
      <c r="AV479" s="11" t="s">
        <v>80</v>
      </c>
      <c r="AW479" s="11" t="s">
        <v>36</v>
      </c>
      <c r="AX479" s="11" t="s">
        <v>72</v>
      </c>
      <c r="AY479" s="217" t="s">
        <v>162</v>
      </c>
    </row>
    <row r="480" spans="2:65" s="12" customFormat="1">
      <c r="B480" s="218"/>
      <c r="C480" s="219"/>
      <c r="D480" s="204" t="s">
        <v>173</v>
      </c>
      <c r="E480" s="220" t="s">
        <v>21</v>
      </c>
      <c r="F480" s="221" t="s">
        <v>1215</v>
      </c>
      <c r="G480" s="219"/>
      <c r="H480" s="222">
        <v>0.318</v>
      </c>
      <c r="I480" s="223"/>
      <c r="J480" s="219"/>
      <c r="K480" s="219"/>
      <c r="L480" s="224"/>
      <c r="M480" s="225"/>
      <c r="N480" s="226"/>
      <c r="O480" s="226"/>
      <c r="P480" s="226"/>
      <c r="Q480" s="226"/>
      <c r="R480" s="226"/>
      <c r="S480" s="226"/>
      <c r="T480" s="227"/>
      <c r="AT480" s="228" t="s">
        <v>173</v>
      </c>
      <c r="AU480" s="228" t="s">
        <v>82</v>
      </c>
      <c r="AV480" s="12" t="s">
        <v>82</v>
      </c>
      <c r="AW480" s="12" t="s">
        <v>36</v>
      </c>
      <c r="AX480" s="12" t="s">
        <v>72</v>
      </c>
      <c r="AY480" s="228" t="s">
        <v>162</v>
      </c>
    </row>
    <row r="481" spans="2:65" s="13" customFormat="1">
      <c r="B481" s="229"/>
      <c r="C481" s="230"/>
      <c r="D481" s="204" t="s">
        <v>173</v>
      </c>
      <c r="E481" s="252" t="s">
        <v>21</v>
      </c>
      <c r="F481" s="253" t="s">
        <v>177</v>
      </c>
      <c r="G481" s="230"/>
      <c r="H481" s="254">
        <v>0.318</v>
      </c>
      <c r="I481" s="235"/>
      <c r="J481" s="230"/>
      <c r="K481" s="230"/>
      <c r="L481" s="236"/>
      <c r="M481" s="237"/>
      <c r="N481" s="238"/>
      <c r="O481" s="238"/>
      <c r="P481" s="238"/>
      <c r="Q481" s="238"/>
      <c r="R481" s="238"/>
      <c r="S481" s="238"/>
      <c r="T481" s="239"/>
      <c r="AT481" s="240" t="s">
        <v>173</v>
      </c>
      <c r="AU481" s="240" t="s">
        <v>82</v>
      </c>
      <c r="AV481" s="13" t="s">
        <v>169</v>
      </c>
      <c r="AW481" s="13" t="s">
        <v>36</v>
      </c>
      <c r="AX481" s="13" t="s">
        <v>80</v>
      </c>
      <c r="AY481" s="240" t="s">
        <v>162</v>
      </c>
    </row>
    <row r="482" spans="2:65" s="10" customFormat="1" ht="29.85" customHeight="1">
      <c r="B482" s="175"/>
      <c r="C482" s="176"/>
      <c r="D482" s="189" t="s">
        <v>71</v>
      </c>
      <c r="E482" s="190" t="s">
        <v>616</v>
      </c>
      <c r="F482" s="190" t="s">
        <v>617</v>
      </c>
      <c r="G482" s="176"/>
      <c r="H482" s="176"/>
      <c r="I482" s="179"/>
      <c r="J482" s="191">
        <f>BK482</f>
        <v>0</v>
      </c>
      <c r="K482" s="176"/>
      <c r="L482" s="181"/>
      <c r="M482" s="182"/>
      <c r="N482" s="183"/>
      <c r="O482" s="183"/>
      <c r="P482" s="184">
        <f>SUM(P483:P484)</f>
        <v>0</v>
      </c>
      <c r="Q482" s="183"/>
      <c r="R482" s="184">
        <f>SUM(R483:R484)</f>
        <v>0</v>
      </c>
      <c r="S482" s="183"/>
      <c r="T482" s="185">
        <f>SUM(T483:T484)</f>
        <v>0</v>
      </c>
      <c r="AR482" s="186" t="s">
        <v>80</v>
      </c>
      <c r="AT482" s="187" t="s">
        <v>71</v>
      </c>
      <c r="AU482" s="187" t="s">
        <v>80</v>
      </c>
      <c r="AY482" s="186" t="s">
        <v>162</v>
      </c>
      <c r="BK482" s="188">
        <f>SUM(BK483:BK484)</f>
        <v>0</v>
      </c>
    </row>
    <row r="483" spans="2:65" s="1" customFormat="1" ht="20.45" customHeight="1">
      <c r="B483" s="40"/>
      <c r="C483" s="192" t="s">
        <v>578</v>
      </c>
      <c r="D483" s="192" t="s">
        <v>164</v>
      </c>
      <c r="E483" s="193" t="s">
        <v>618</v>
      </c>
      <c r="F483" s="194" t="s">
        <v>619</v>
      </c>
      <c r="G483" s="195" t="s">
        <v>357</v>
      </c>
      <c r="H483" s="196">
        <v>537.68700000000001</v>
      </c>
      <c r="I483" s="197"/>
      <c r="J483" s="198">
        <f>ROUND(I483*H483,2)</f>
        <v>0</v>
      </c>
      <c r="K483" s="194" t="s">
        <v>168</v>
      </c>
      <c r="L483" s="60"/>
      <c r="M483" s="199" t="s">
        <v>21</v>
      </c>
      <c r="N483" s="200" t="s">
        <v>43</v>
      </c>
      <c r="O483" s="41"/>
      <c r="P483" s="201">
        <f>O483*H483</f>
        <v>0</v>
      </c>
      <c r="Q483" s="201">
        <v>0</v>
      </c>
      <c r="R483" s="201">
        <f>Q483*H483</f>
        <v>0</v>
      </c>
      <c r="S483" s="201">
        <v>0</v>
      </c>
      <c r="T483" s="202">
        <f>S483*H483</f>
        <v>0</v>
      </c>
      <c r="AR483" s="23" t="s">
        <v>169</v>
      </c>
      <c r="AT483" s="23" t="s">
        <v>164</v>
      </c>
      <c r="AU483" s="23" t="s">
        <v>82</v>
      </c>
      <c r="AY483" s="23" t="s">
        <v>162</v>
      </c>
      <c r="BE483" s="203">
        <f>IF(N483="základní",J483,0)</f>
        <v>0</v>
      </c>
      <c r="BF483" s="203">
        <f>IF(N483="snížená",J483,0)</f>
        <v>0</v>
      </c>
      <c r="BG483" s="203">
        <f>IF(N483="zákl. přenesená",J483,0)</f>
        <v>0</v>
      </c>
      <c r="BH483" s="203">
        <f>IF(N483="sníž. přenesená",J483,0)</f>
        <v>0</v>
      </c>
      <c r="BI483" s="203">
        <f>IF(N483="nulová",J483,0)</f>
        <v>0</v>
      </c>
      <c r="BJ483" s="23" t="s">
        <v>80</v>
      </c>
      <c r="BK483" s="203">
        <f>ROUND(I483*H483,2)</f>
        <v>0</v>
      </c>
      <c r="BL483" s="23" t="s">
        <v>169</v>
      </c>
      <c r="BM483" s="23" t="s">
        <v>1216</v>
      </c>
    </row>
    <row r="484" spans="2:65" s="1" customFormat="1" ht="27">
      <c r="B484" s="40"/>
      <c r="C484" s="62"/>
      <c r="D484" s="204" t="s">
        <v>171</v>
      </c>
      <c r="E484" s="62"/>
      <c r="F484" s="205" t="s">
        <v>621</v>
      </c>
      <c r="G484" s="62"/>
      <c r="H484" s="62"/>
      <c r="I484" s="162"/>
      <c r="J484" s="62"/>
      <c r="K484" s="62"/>
      <c r="L484" s="60"/>
      <c r="M484" s="206"/>
      <c r="N484" s="41"/>
      <c r="O484" s="41"/>
      <c r="P484" s="41"/>
      <c r="Q484" s="41"/>
      <c r="R484" s="41"/>
      <c r="S484" s="41"/>
      <c r="T484" s="77"/>
      <c r="AT484" s="23" t="s">
        <v>171</v>
      </c>
      <c r="AU484" s="23" t="s">
        <v>82</v>
      </c>
    </row>
    <row r="485" spans="2:65" s="10" customFormat="1" ht="37.35" customHeight="1">
      <c r="B485" s="175"/>
      <c r="C485" s="176"/>
      <c r="D485" s="177" t="s">
        <v>71</v>
      </c>
      <c r="E485" s="178" t="s">
        <v>622</v>
      </c>
      <c r="F485" s="178" t="s">
        <v>623</v>
      </c>
      <c r="G485" s="176"/>
      <c r="H485" s="176"/>
      <c r="I485" s="179"/>
      <c r="J485" s="180">
        <f>BK485</f>
        <v>0</v>
      </c>
      <c r="K485" s="176"/>
      <c r="L485" s="181"/>
      <c r="M485" s="182"/>
      <c r="N485" s="183"/>
      <c r="O485" s="183"/>
      <c r="P485" s="184">
        <f>P486</f>
        <v>0</v>
      </c>
      <c r="Q485" s="183"/>
      <c r="R485" s="184">
        <f>R486</f>
        <v>0.31752000000000002</v>
      </c>
      <c r="S485" s="183"/>
      <c r="T485" s="185">
        <f>T486</f>
        <v>0.66149999999999998</v>
      </c>
      <c r="AR485" s="186" t="s">
        <v>82</v>
      </c>
      <c r="AT485" s="187" t="s">
        <v>71</v>
      </c>
      <c r="AU485" s="187" t="s">
        <v>72</v>
      </c>
      <c r="AY485" s="186" t="s">
        <v>162</v>
      </c>
      <c r="BK485" s="188">
        <f>BK486</f>
        <v>0</v>
      </c>
    </row>
    <row r="486" spans="2:65" s="10" customFormat="1" ht="19.899999999999999" customHeight="1">
      <c r="B486" s="175"/>
      <c r="C486" s="176"/>
      <c r="D486" s="189" t="s">
        <v>71</v>
      </c>
      <c r="E486" s="190" t="s">
        <v>624</v>
      </c>
      <c r="F486" s="190" t="s">
        <v>625</v>
      </c>
      <c r="G486" s="176"/>
      <c r="H486" s="176"/>
      <c r="I486" s="179"/>
      <c r="J486" s="191">
        <f>BK486</f>
        <v>0</v>
      </c>
      <c r="K486" s="176"/>
      <c r="L486" s="181"/>
      <c r="M486" s="182"/>
      <c r="N486" s="183"/>
      <c r="O486" s="183"/>
      <c r="P486" s="184">
        <f>SUM(P487:P511)</f>
        <v>0</v>
      </c>
      <c r="Q486" s="183"/>
      <c r="R486" s="184">
        <f>SUM(R487:R511)</f>
        <v>0.31752000000000002</v>
      </c>
      <c r="S486" s="183"/>
      <c r="T486" s="185">
        <f>SUM(T487:T511)</f>
        <v>0.66149999999999998</v>
      </c>
      <c r="AR486" s="186" t="s">
        <v>82</v>
      </c>
      <c r="AT486" s="187" t="s">
        <v>71</v>
      </c>
      <c r="AU486" s="187" t="s">
        <v>80</v>
      </c>
      <c r="AY486" s="186" t="s">
        <v>162</v>
      </c>
      <c r="BK486" s="188">
        <f>SUM(BK487:BK511)</f>
        <v>0</v>
      </c>
    </row>
    <row r="487" spans="2:65" s="1" customFormat="1" ht="20.45" customHeight="1">
      <c r="B487" s="40"/>
      <c r="C487" s="192" t="s">
        <v>585</v>
      </c>
      <c r="D487" s="192" t="s">
        <v>164</v>
      </c>
      <c r="E487" s="193" t="s">
        <v>627</v>
      </c>
      <c r="F487" s="194" t="s">
        <v>628</v>
      </c>
      <c r="G487" s="195" t="s">
        <v>260</v>
      </c>
      <c r="H487" s="196">
        <v>147</v>
      </c>
      <c r="I487" s="197"/>
      <c r="J487" s="198">
        <f>ROUND(I487*H487,2)</f>
        <v>0</v>
      </c>
      <c r="K487" s="194" t="s">
        <v>168</v>
      </c>
      <c r="L487" s="60"/>
      <c r="M487" s="199" t="s">
        <v>21</v>
      </c>
      <c r="N487" s="200" t="s">
        <v>43</v>
      </c>
      <c r="O487" s="41"/>
      <c r="P487" s="201">
        <f>O487*H487</f>
        <v>0</v>
      </c>
      <c r="Q487" s="201">
        <v>0</v>
      </c>
      <c r="R487" s="201">
        <f>Q487*H487</f>
        <v>0</v>
      </c>
      <c r="S487" s="201">
        <v>4.4999999999999997E-3</v>
      </c>
      <c r="T487" s="202">
        <f>S487*H487</f>
        <v>0.66149999999999998</v>
      </c>
      <c r="AR487" s="23" t="s">
        <v>271</v>
      </c>
      <c r="AT487" s="23" t="s">
        <v>164</v>
      </c>
      <c r="AU487" s="23" t="s">
        <v>82</v>
      </c>
      <c r="AY487" s="23" t="s">
        <v>162</v>
      </c>
      <c r="BE487" s="203">
        <f>IF(N487="základní",J487,0)</f>
        <v>0</v>
      </c>
      <c r="BF487" s="203">
        <f>IF(N487="snížená",J487,0)</f>
        <v>0</v>
      </c>
      <c r="BG487" s="203">
        <f>IF(N487="zákl. přenesená",J487,0)</f>
        <v>0</v>
      </c>
      <c r="BH487" s="203">
        <f>IF(N487="sníž. přenesená",J487,0)</f>
        <v>0</v>
      </c>
      <c r="BI487" s="203">
        <f>IF(N487="nulová",J487,0)</f>
        <v>0</v>
      </c>
      <c r="BJ487" s="23" t="s">
        <v>80</v>
      </c>
      <c r="BK487" s="203">
        <f>ROUND(I487*H487,2)</f>
        <v>0</v>
      </c>
      <c r="BL487" s="23" t="s">
        <v>271</v>
      </c>
      <c r="BM487" s="23" t="s">
        <v>1217</v>
      </c>
    </row>
    <row r="488" spans="2:65" s="1" customFormat="1" ht="40.5">
      <c r="B488" s="40"/>
      <c r="C488" s="62"/>
      <c r="D488" s="204" t="s">
        <v>171</v>
      </c>
      <c r="E488" s="62"/>
      <c r="F488" s="205" t="s">
        <v>630</v>
      </c>
      <c r="G488" s="62"/>
      <c r="H488" s="62"/>
      <c r="I488" s="162"/>
      <c r="J488" s="62"/>
      <c r="K488" s="62"/>
      <c r="L488" s="60"/>
      <c r="M488" s="206"/>
      <c r="N488" s="41"/>
      <c r="O488" s="41"/>
      <c r="P488" s="41"/>
      <c r="Q488" s="41"/>
      <c r="R488" s="41"/>
      <c r="S488" s="41"/>
      <c r="T488" s="77"/>
      <c r="AT488" s="23" t="s">
        <v>171</v>
      </c>
      <c r="AU488" s="23" t="s">
        <v>82</v>
      </c>
    </row>
    <row r="489" spans="2:65" s="11" customFormat="1">
      <c r="B489" s="207"/>
      <c r="C489" s="208"/>
      <c r="D489" s="204" t="s">
        <v>173</v>
      </c>
      <c r="E489" s="209" t="s">
        <v>21</v>
      </c>
      <c r="F489" s="210" t="s">
        <v>1123</v>
      </c>
      <c r="G489" s="208"/>
      <c r="H489" s="211" t="s">
        <v>21</v>
      </c>
      <c r="I489" s="212"/>
      <c r="J489" s="208"/>
      <c r="K489" s="208"/>
      <c r="L489" s="213"/>
      <c r="M489" s="214"/>
      <c r="N489" s="215"/>
      <c r="O489" s="215"/>
      <c r="P489" s="215"/>
      <c r="Q489" s="215"/>
      <c r="R489" s="215"/>
      <c r="S489" s="215"/>
      <c r="T489" s="216"/>
      <c r="AT489" s="217" t="s">
        <v>173</v>
      </c>
      <c r="AU489" s="217" t="s">
        <v>82</v>
      </c>
      <c r="AV489" s="11" t="s">
        <v>80</v>
      </c>
      <c r="AW489" s="11" t="s">
        <v>36</v>
      </c>
      <c r="AX489" s="11" t="s">
        <v>72</v>
      </c>
      <c r="AY489" s="217" t="s">
        <v>162</v>
      </c>
    </row>
    <row r="490" spans="2:65" s="11" customFormat="1">
      <c r="B490" s="207"/>
      <c r="C490" s="208"/>
      <c r="D490" s="204" t="s">
        <v>173</v>
      </c>
      <c r="E490" s="209" t="s">
        <v>21</v>
      </c>
      <c r="F490" s="210" t="s">
        <v>631</v>
      </c>
      <c r="G490" s="208"/>
      <c r="H490" s="211" t="s">
        <v>21</v>
      </c>
      <c r="I490" s="212"/>
      <c r="J490" s="208"/>
      <c r="K490" s="208"/>
      <c r="L490" s="213"/>
      <c r="M490" s="214"/>
      <c r="N490" s="215"/>
      <c r="O490" s="215"/>
      <c r="P490" s="215"/>
      <c r="Q490" s="215"/>
      <c r="R490" s="215"/>
      <c r="S490" s="215"/>
      <c r="T490" s="216"/>
      <c r="AT490" s="217" t="s">
        <v>173</v>
      </c>
      <c r="AU490" s="217" t="s">
        <v>82</v>
      </c>
      <c r="AV490" s="11" t="s">
        <v>80</v>
      </c>
      <c r="AW490" s="11" t="s">
        <v>36</v>
      </c>
      <c r="AX490" s="11" t="s">
        <v>72</v>
      </c>
      <c r="AY490" s="217" t="s">
        <v>162</v>
      </c>
    </row>
    <row r="491" spans="2:65" s="11" customFormat="1">
      <c r="B491" s="207"/>
      <c r="C491" s="208"/>
      <c r="D491" s="204" t="s">
        <v>173</v>
      </c>
      <c r="E491" s="209" t="s">
        <v>21</v>
      </c>
      <c r="F491" s="210" t="s">
        <v>210</v>
      </c>
      <c r="G491" s="208"/>
      <c r="H491" s="211" t="s">
        <v>21</v>
      </c>
      <c r="I491" s="212"/>
      <c r="J491" s="208"/>
      <c r="K491" s="208"/>
      <c r="L491" s="213"/>
      <c r="M491" s="214"/>
      <c r="N491" s="215"/>
      <c r="O491" s="215"/>
      <c r="P491" s="215"/>
      <c r="Q491" s="215"/>
      <c r="R491" s="215"/>
      <c r="S491" s="215"/>
      <c r="T491" s="216"/>
      <c r="AT491" s="217" t="s">
        <v>173</v>
      </c>
      <c r="AU491" s="217" t="s">
        <v>82</v>
      </c>
      <c r="AV491" s="11" t="s">
        <v>80</v>
      </c>
      <c r="AW491" s="11" t="s">
        <v>36</v>
      </c>
      <c r="AX491" s="11" t="s">
        <v>72</v>
      </c>
      <c r="AY491" s="217" t="s">
        <v>162</v>
      </c>
    </row>
    <row r="492" spans="2:65" s="12" customFormat="1">
      <c r="B492" s="218"/>
      <c r="C492" s="219"/>
      <c r="D492" s="204" t="s">
        <v>173</v>
      </c>
      <c r="E492" s="220" t="s">
        <v>21</v>
      </c>
      <c r="F492" s="221" t="s">
        <v>1129</v>
      </c>
      <c r="G492" s="219"/>
      <c r="H492" s="222">
        <v>75</v>
      </c>
      <c r="I492" s="223"/>
      <c r="J492" s="219"/>
      <c r="K492" s="219"/>
      <c r="L492" s="224"/>
      <c r="M492" s="225"/>
      <c r="N492" s="226"/>
      <c r="O492" s="226"/>
      <c r="P492" s="226"/>
      <c r="Q492" s="226"/>
      <c r="R492" s="226"/>
      <c r="S492" s="226"/>
      <c r="T492" s="227"/>
      <c r="AT492" s="228" t="s">
        <v>173</v>
      </c>
      <c r="AU492" s="228" t="s">
        <v>82</v>
      </c>
      <c r="AV492" s="12" t="s">
        <v>82</v>
      </c>
      <c r="AW492" s="12" t="s">
        <v>36</v>
      </c>
      <c r="AX492" s="12" t="s">
        <v>72</v>
      </c>
      <c r="AY492" s="228" t="s">
        <v>162</v>
      </c>
    </row>
    <row r="493" spans="2:65" s="11" customFormat="1">
      <c r="B493" s="207"/>
      <c r="C493" s="208"/>
      <c r="D493" s="204" t="s">
        <v>173</v>
      </c>
      <c r="E493" s="209" t="s">
        <v>21</v>
      </c>
      <c r="F493" s="210" t="s">
        <v>212</v>
      </c>
      <c r="G493" s="208"/>
      <c r="H493" s="211" t="s">
        <v>21</v>
      </c>
      <c r="I493" s="212"/>
      <c r="J493" s="208"/>
      <c r="K493" s="208"/>
      <c r="L493" s="213"/>
      <c r="M493" s="214"/>
      <c r="N493" s="215"/>
      <c r="O493" s="215"/>
      <c r="P493" s="215"/>
      <c r="Q493" s="215"/>
      <c r="R493" s="215"/>
      <c r="S493" s="215"/>
      <c r="T493" s="216"/>
      <c r="AT493" s="217" t="s">
        <v>173</v>
      </c>
      <c r="AU493" s="217" t="s">
        <v>82</v>
      </c>
      <c r="AV493" s="11" t="s">
        <v>80</v>
      </c>
      <c r="AW493" s="11" t="s">
        <v>36</v>
      </c>
      <c r="AX493" s="11" t="s">
        <v>72</v>
      </c>
      <c r="AY493" s="217" t="s">
        <v>162</v>
      </c>
    </row>
    <row r="494" spans="2:65" s="12" customFormat="1">
      <c r="B494" s="218"/>
      <c r="C494" s="219"/>
      <c r="D494" s="204" t="s">
        <v>173</v>
      </c>
      <c r="E494" s="220" t="s">
        <v>21</v>
      </c>
      <c r="F494" s="221" t="s">
        <v>1130</v>
      </c>
      <c r="G494" s="219"/>
      <c r="H494" s="222">
        <v>72</v>
      </c>
      <c r="I494" s="223"/>
      <c r="J494" s="219"/>
      <c r="K494" s="219"/>
      <c r="L494" s="224"/>
      <c r="M494" s="225"/>
      <c r="N494" s="226"/>
      <c r="O494" s="226"/>
      <c r="P494" s="226"/>
      <c r="Q494" s="226"/>
      <c r="R494" s="226"/>
      <c r="S494" s="226"/>
      <c r="T494" s="227"/>
      <c r="AT494" s="228" t="s">
        <v>173</v>
      </c>
      <c r="AU494" s="228" t="s">
        <v>82</v>
      </c>
      <c r="AV494" s="12" t="s">
        <v>82</v>
      </c>
      <c r="AW494" s="12" t="s">
        <v>36</v>
      </c>
      <c r="AX494" s="12" t="s">
        <v>72</v>
      </c>
      <c r="AY494" s="228" t="s">
        <v>162</v>
      </c>
    </row>
    <row r="495" spans="2:65" s="13" customFormat="1">
      <c r="B495" s="229"/>
      <c r="C495" s="230"/>
      <c r="D495" s="231" t="s">
        <v>173</v>
      </c>
      <c r="E495" s="232" t="s">
        <v>21</v>
      </c>
      <c r="F495" s="233" t="s">
        <v>177</v>
      </c>
      <c r="G495" s="230"/>
      <c r="H495" s="234">
        <v>147</v>
      </c>
      <c r="I495" s="235"/>
      <c r="J495" s="230"/>
      <c r="K495" s="230"/>
      <c r="L495" s="236"/>
      <c r="M495" s="237"/>
      <c r="N495" s="238"/>
      <c r="O495" s="238"/>
      <c r="P495" s="238"/>
      <c r="Q495" s="238"/>
      <c r="R495" s="238"/>
      <c r="S495" s="238"/>
      <c r="T495" s="239"/>
      <c r="AT495" s="240" t="s">
        <v>173</v>
      </c>
      <c r="AU495" s="240" t="s">
        <v>82</v>
      </c>
      <c r="AV495" s="13" t="s">
        <v>169</v>
      </c>
      <c r="AW495" s="13" t="s">
        <v>36</v>
      </c>
      <c r="AX495" s="13" t="s">
        <v>80</v>
      </c>
      <c r="AY495" s="240" t="s">
        <v>162</v>
      </c>
    </row>
    <row r="496" spans="2:65" s="1" customFormat="1" ht="28.9" customHeight="1">
      <c r="B496" s="40"/>
      <c r="C496" s="192" t="s">
        <v>591</v>
      </c>
      <c r="D496" s="192" t="s">
        <v>164</v>
      </c>
      <c r="E496" s="193" t="s">
        <v>635</v>
      </c>
      <c r="F496" s="194" t="s">
        <v>636</v>
      </c>
      <c r="G496" s="195" t="s">
        <v>260</v>
      </c>
      <c r="H496" s="196">
        <v>147</v>
      </c>
      <c r="I496" s="197"/>
      <c r="J496" s="198">
        <f>ROUND(I496*H496,2)</f>
        <v>0</v>
      </c>
      <c r="K496" s="194" t="s">
        <v>168</v>
      </c>
      <c r="L496" s="60"/>
      <c r="M496" s="199" t="s">
        <v>21</v>
      </c>
      <c r="N496" s="200" t="s">
        <v>43</v>
      </c>
      <c r="O496" s="41"/>
      <c r="P496" s="201">
        <f>O496*H496</f>
        <v>0</v>
      </c>
      <c r="Q496" s="201">
        <v>0</v>
      </c>
      <c r="R496" s="201">
        <f>Q496*H496</f>
        <v>0</v>
      </c>
      <c r="S496" s="201">
        <v>0</v>
      </c>
      <c r="T496" s="202">
        <f>S496*H496</f>
        <v>0</v>
      </c>
      <c r="AR496" s="23" t="s">
        <v>271</v>
      </c>
      <c r="AT496" s="23" t="s">
        <v>164</v>
      </c>
      <c r="AU496" s="23" t="s">
        <v>82</v>
      </c>
      <c r="AY496" s="23" t="s">
        <v>162</v>
      </c>
      <c r="BE496" s="203">
        <f>IF(N496="základní",J496,0)</f>
        <v>0</v>
      </c>
      <c r="BF496" s="203">
        <f>IF(N496="snížená",J496,0)</f>
        <v>0</v>
      </c>
      <c r="BG496" s="203">
        <f>IF(N496="zákl. přenesená",J496,0)</f>
        <v>0</v>
      </c>
      <c r="BH496" s="203">
        <f>IF(N496="sníž. přenesená",J496,0)</f>
        <v>0</v>
      </c>
      <c r="BI496" s="203">
        <f>IF(N496="nulová",J496,0)</f>
        <v>0</v>
      </c>
      <c r="BJ496" s="23" t="s">
        <v>80</v>
      </c>
      <c r="BK496" s="203">
        <f>ROUND(I496*H496,2)</f>
        <v>0</v>
      </c>
      <c r="BL496" s="23" t="s">
        <v>271</v>
      </c>
      <c r="BM496" s="23" t="s">
        <v>1218</v>
      </c>
    </row>
    <row r="497" spans="2:65" s="1" customFormat="1" ht="54">
      <c r="B497" s="40"/>
      <c r="C497" s="62"/>
      <c r="D497" s="204" t="s">
        <v>171</v>
      </c>
      <c r="E497" s="62"/>
      <c r="F497" s="205" t="s">
        <v>638</v>
      </c>
      <c r="G497" s="62"/>
      <c r="H497" s="62"/>
      <c r="I497" s="162"/>
      <c r="J497" s="62"/>
      <c r="K497" s="62"/>
      <c r="L497" s="60"/>
      <c r="M497" s="206"/>
      <c r="N497" s="41"/>
      <c r="O497" s="41"/>
      <c r="P497" s="41"/>
      <c r="Q497" s="41"/>
      <c r="R497" s="41"/>
      <c r="S497" s="41"/>
      <c r="T497" s="77"/>
      <c r="AT497" s="23" t="s">
        <v>171</v>
      </c>
      <c r="AU497" s="23" t="s">
        <v>82</v>
      </c>
    </row>
    <row r="498" spans="2:65" s="11" customFormat="1">
      <c r="B498" s="207"/>
      <c r="C498" s="208"/>
      <c r="D498" s="204" t="s">
        <v>173</v>
      </c>
      <c r="E498" s="209" t="s">
        <v>21</v>
      </c>
      <c r="F498" s="210" t="s">
        <v>1123</v>
      </c>
      <c r="G498" s="208"/>
      <c r="H498" s="211" t="s">
        <v>21</v>
      </c>
      <c r="I498" s="212"/>
      <c r="J498" s="208"/>
      <c r="K498" s="208"/>
      <c r="L498" s="213"/>
      <c r="M498" s="214"/>
      <c r="N498" s="215"/>
      <c r="O498" s="215"/>
      <c r="P498" s="215"/>
      <c r="Q498" s="215"/>
      <c r="R498" s="215"/>
      <c r="S498" s="215"/>
      <c r="T498" s="216"/>
      <c r="AT498" s="217" t="s">
        <v>173</v>
      </c>
      <c r="AU498" s="217" t="s">
        <v>82</v>
      </c>
      <c r="AV498" s="11" t="s">
        <v>80</v>
      </c>
      <c r="AW498" s="11" t="s">
        <v>36</v>
      </c>
      <c r="AX498" s="11" t="s">
        <v>72</v>
      </c>
      <c r="AY498" s="217" t="s">
        <v>162</v>
      </c>
    </row>
    <row r="499" spans="2:65" s="11" customFormat="1">
      <c r="B499" s="207"/>
      <c r="C499" s="208"/>
      <c r="D499" s="204" t="s">
        <v>173</v>
      </c>
      <c r="E499" s="209" t="s">
        <v>21</v>
      </c>
      <c r="F499" s="210" t="s">
        <v>639</v>
      </c>
      <c r="G499" s="208"/>
      <c r="H499" s="211" t="s">
        <v>21</v>
      </c>
      <c r="I499" s="212"/>
      <c r="J499" s="208"/>
      <c r="K499" s="208"/>
      <c r="L499" s="213"/>
      <c r="M499" s="214"/>
      <c r="N499" s="215"/>
      <c r="O499" s="215"/>
      <c r="P499" s="215"/>
      <c r="Q499" s="215"/>
      <c r="R499" s="215"/>
      <c r="S499" s="215"/>
      <c r="T499" s="216"/>
      <c r="AT499" s="217" t="s">
        <v>173</v>
      </c>
      <c r="AU499" s="217" t="s">
        <v>82</v>
      </c>
      <c r="AV499" s="11" t="s">
        <v>80</v>
      </c>
      <c r="AW499" s="11" t="s">
        <v>36</v>
      </c>
      <c r="AX499" s="11" t="s">
        <v>72</v>
      </c>
      <c r="AY499" s="217" t="s">
        <v>162</v>
      </c>
    </row>
    <row r="500" spans="2:65" s="11" customFormat="1">
      <c r="B500" s="207"/>
      <c r="C500" s="208"/>
      <c r="D500" s="204" t="s">
        <v>173</v>
      </c>
      <c r="E500" s="209" t="s">
        <v>21</v>
      </c>
      <c r="F500" s="210" t="s">
        <v>210</v>
      </c>
      <c r="G500" s="208"/>
      <c r="H500" s="211" t="s">
        <v>21</v>
      </c>
      <c r="I500" s="212"/>
      <c r="J500" s="208"/>
      <c r="K500" s="208"/>
      <c r="L500" s="213"/>
      <c r="M500" s="214"/>
      <c r="N500" s="215"/>
      <c r="O500" s="215"/>
      <c r="P500" s="215"/>
      <c r="Q500" s="215"/>
      <c r="R500" s="215"/>
      <c r="S500" s="215"/>
      <c r="T500" s="216"/>
      <c r="AT500" s="217" t="s">
        <v>173</v>
      </c>
      <c r="AU500" s="217" t="s">
        <v>82</v>
      </c>
      <c r="AV500" s="11" t="s">
        <v>80</v>
      </c>
      <c r="AW500" s="11" t="s">
        <v>36</v>
      </c>
      <c r="AX500" s="11" t="s">
        <v>72</v>
      </c>
      <c r="AY500" s="217" t="s">
        <v>162</v>
      </c>
    </row>
    <row r="501" spans="2:65" s="12" customFormat="1">
      <c r="B501" s="218"/>
      <c r="C501" s="219"/>
      <c r="D501" s="204" t="s">
        <v>173</v>
      </c>
      <c r="E501" s="220" t="s">
        <v>21</v>
      </c>
      <c r="F501" s="221" t="s">
        <v>1129</v>
      </c>
      <c r="G501" s="219"/>
      <c r="H501" s="222">
        <v>75</v>
      </c>
      <c r="I501" s="223"/>
      <c r="J501" s="219"/>
      <c r="K501" s="219"/>
      <c r="L501" s="224"/>
      <c r="M501" s="225"/>
      <c r="N501" s="226"/>
      <c r="O501" s="226"/>
      <c r="P501" s="226"/>
      <c r="Q501" s="226"/>
      <c r="R501" s="226"/>
      <c r="S501" s="226"/>
      <c r="T501" s="227"/>
      <c r="AT501" s="228" t="s">
        <v>173</v>
      </c>
      <c r="AU501" s="228" t="s">
        <v>82</v>
      </c>
      <c r="AV501" s="12" t="s">
        <v>82</v>
      </c>
      <c r="AW501" s="12" t="s">
        <v>36</v>
      </c>
      <c r="AX501" s="12" t="s">
        <v>72</v>
      </c>
      <c r="AY501" s="228" t="s">
        <v>162</v>
      </c>
    </row>
    <row r="502" spans="2:65" s="11" customFormat="1">
      <c r="B502" s="207"/>
      <c r="C502" s="208"/>
      <c r="D502" s="204" t="s">
        <v>173</v>
      </c>
      <c r="E502" s="209" t="s">
        <v>21</v>
      </c>
      <c r="F502" s="210" t="s">
        <v>212</v>
      </c>
      <c r="G502" s="208"/>
      <c r="H502" s="211" t="s">
        <v>21</v>
      </c>
      <c r="I502" s="212"/>
      <c r="J502" s="208"/>
      <c r="K502" s="208"/>
      <c r="L502" s="213"/>
      <c r="M502" s="214"/>
      <c r="N502" s="215"/>
      <c r="O502" s="215"/>
      <c r="P502" s="215"/>
      <c r="Q502" s="215"/>
      <c r="R502" s="215"/>
      <c r="S502" s="215"/>
      <c r="T502" s="216"/>
      <c r="AT502" s="217" t="s">
        <v>173</v>
      </c>
      <c r="AU502" s="217" t="s">
        <v>82</v>
      </c>
      <c r="AV502" s="11" t="s">
        <v>80</v>
      </c>
      <c r="AW502" s="11" t="s">
        <v>36</v>
      </c>
      <c r="AX502" s="11" t="s">
        <v>72</v>
      </c>
      <c r="AY502" s="217" t="s">
        <v>162</v>
      </c>
    </row>
    <row r="503" spans="2:65" s="12" customFormat="1">
      <c r="B503" s="218"/>
      <c r="C503" s="219"/>
      <c r="D503" s="204" t="s">
        <v>173</v>
      </c>
      <c r="E503" s="220" t="s">
        <v>21</v>
      </c>
      <c r="F503" s="221" t="s">
        <v>1130</v>
      </c>
      <c r="G503" s="219"/>
      <c r="H503" s="222">
        <v>72</v>
      </c>
      <c r="I503" s="223"/>
      <c r="J503" s="219"/>
      <c r="K503" s="219"/>
      <c r="L503" s="224"/>
      <c r="M503" s="225"/>
      <c r="N503" s="226"/>
      <c r="O503" s="226"/>
      <c r="P503" s="226"/>
      <c r="Q503" s="226"/>
      <c r="R503" s="226"/>
      <c r="S503" s="226"/>
      <c r="T503" s="227"/>
      <c r="AT503" s="228" t="s">
        <v>173</v>
      </c>
      <c r="AU503" s="228" t="s">
        <v>82</v>
      </c>
      <c r="AV503" s="12" t="s">
        <v>82</v>
      </c>
      <c r="AW503" s="12" t="s">
        <v>36</v>
      </c>
      <c r="AX503" s="12" t="s">
        <v>72</v>
      </c>
      <c r="AY503" s="228" t="s">
        <v>162</v>
      </c>
    </row>
    <row r="504" spans="2:65" s="13" customFormat="1">
      <c r="B504" s="229"/>
      <c r="C504" s="230"/>
      <c r="D504" s="231" t="s">
        <v>173</v>
      </c>
      <c r="E504" s="232" t="s">
        <v>21</v>
      </c>
      <c r="F504" s="233" t="s">
        <v>177</v>
      </c>
      <c r="G504" s="230"/>
      <c r="H504" s="234">
        <v>147</v>
      </c>
      <c r="I504" s="235"/>
      <c r="J504" s="230"/>
      <c r="K504" s="230"/>
      <c r="L504" s="236"/>
      <c r="M504" s="237"/>
      <c r="N504" s="238"/>
      <c r="O504" s="238"/>
      <c r="P504" s="238"/>
      <c r="Q504" s="238"/>
      <c r="R504" s="238"/>
      <c r="S504" s="238"/>
      <c r="T504" s="239"/>
      <c r="AT504" s="240" t="s">
        <v>173</v>
      </c>
      <c r="AU504" s="240" t="s">
        <v>82</v>
      </c>
      <c r="AV504" s="13" t="s">
        <v>169</v>
      </c>
      <c r="AW504" s="13" t="s">
        <v>36</v>
      </c>
      <c r="AX504" s="13" t="s">
        <v>80</v>
      </c>
      <c r="AY504" s="240" t="s">
        <v>162</v>
      </c>
    </row>
    <row r="505" spans="2:65" s="1" customFormat="1" ht="20.45" customHeight="1">
      <c r="B505" s="40"/>
      <c r="C505" s="242" t="s">
        <v>597</v>
      </c>
      <c r="D505" s="242" t="s">
        <v>387</v>
      </c>
      <c r="E505" s="243" t="s">
        <v>641</v>
      </c>
      <c r="F505" s="244" t="s">
        <v>642</v>
      </c>
      <c r="G505" s="245" t="s">
        <v>260</v>
      </c>
      <c r="H505" s="246">
        <v>176.4</v>
      </c>
      <c r="I505" s="247"/>
      <c r="J505" s="248">
        <f>ROUND(I505*H505,2)</f>
        <v>0</v>
      </c>
      <c r="K505" s="244" t="s">
        <v>21</v>
      </c>
      <c r="L505" s="249"/>
      <c r="M505" s="250" t="s">
        <v>21</v>
      </c>
      <c r="N505" s="251" t="s">
        <v>43</v>
      </c>
      <c r="O505" s="41"/>
      <c r="P505" s="201">
        <f>O505*H505</f>
        <v>0</v>
      </c>
      <c r="Q505" s="201">
        <v>1.8E-3</v>
      </c>
      <c r="R505" s="201">
        <f>Q505*H505</f>
        <v>0.31752000000000002</v>
      </c>
      <c r="S505" s="201">
        <v>0</v>
      </c>
      <c r="T505" s="202">
        <f>S505*H505</f>
        <v>0</v>
      </c>
      <c r="AR505" s="23" t="s">
        <v>373</v>
      </c>
      <c r="AT505" s="23" t="s">
        <v>387</v>
      </c>
      <c r="AU505" s="23" t="s">
        <v>82</v>
      </c>
      <c r="AY505" s="23" t="s">
        <v>162</v>
      </c>
      <c r="BE505" s="203">
        <f>IF(N505="základní",J505,0)</f>
        <v>0</v>
      </c>
      <c r="BF505" s="203">
        <f>IF(N505="snížená",J505,0)</f>
        <v>0</v>
      </c>
      <c r="BG505" s="203">
        <f>IF(N505="zákl. přenesená",J505,0)</f>
        <v>0</v>
      </c>
      <c r="BH505" s="203">
        <f>IF(N505="sníž. přenesená",J505,0)</f>
        <v>0</v>
      </c>
      <c r="BI505" s="203">
        <f>IF(N505="nulová",J505,0)</f>
        <v>0</v>
      </c>
      <c r="BJ505" s="23" t="s">
        <v>80</v>
      </c>
      <c r="BK505" s="203">
        <f>ROUND(I505*H505,2)</f>
        <v>0</v>
      </c>
      <c r="BL505" s="23" t="s">
        <v>271</v>
      </c>
      <c r="BM505" s="23" t="s">
        <v>1219</v>
      </c>
    </row>
    <row r="506" spans="2:65" s="1" customFormat="1" ht="27">
      <c r="B506" s="40"/>
      <c r="C506" s="62"/>
      <c r="D506" s="204" t="s">
        <v>486</v>
      </c>
      <c r="E506" s="62"/>
      <c r="F506" s="205" t="s">
        <v>644</v>
      </c>
      <c r="G506" s="62"/>
      <c r="H506" s="62"/>
      <c r="I506" s="162"/>
      <c r="J506" s="62"/>
      <c r="K506" s="62"/>
      <c r="L506" s="60"/>
      <c r="M506" s="206"/>
      <c r="N506" s="41"/>
      <c r="O506" s="41"/>
      <c r="P506" s="41"/>
      <c r="Q506" s="41"/>
      <c r="R506" s="41"/>
      <c r="S506" s="41"/>
      <c r="T506" s="77"/>
      <c r="AT506" s="23" t="s">
        <v>486</v>
      </c>
      <c r="AU506" s="23" t="s">
        <v>82</v>
      </c>
    </row>
    <row r="507" spans="2:65" s="11" customFormat="1">
      <c r="B507" s="207"/>
      <c r="C507" s="208"/>
      <c r="D507" s="204" t="s">
        <v>173</v>
      </c>
      <c r="E507" s="209" t="s">
        <v>21</v>
      </c>
      <c r="F507" s="210" t="s">
        <v>645</v>
      </c>
      <c r="G507" s="208"/>
      <c r="H507" s="211" t="s">
        <v>21</v>
      </c>
      <c r="I507" s="212"/>
      <c r="J507" s="208"/>
      <c r="K507" s="208"/>
      <c r="L507" s="213"/>
      <c r="M507" s="214"/>
      <c r="N507" s="215"/>
      <c r="O507" s="215"/>
      <c r="P507" s="215"/>
      <c r="Q507" s="215"/>
      <c r="R507" s="215"/>
      <c r="S507" s="215"/>
      <c r="T507" s="216"/>
      <c r="AT507" s="217" t="s">
        <v>173</v>
      </c>
      <c r="AU507" s="217" t="s">
        <v>82</v>
      </c>
      <c r="AV507" s="11" t="s">
        <v>80</v>
      </c>
      <c r="AW507" s="11" t="s">
        <v>36</v>
      </c>
      <c r="AX507" s="11" t="s">
        <v>72</v>
      </c>
      <c r="AY507" s="217" t="s">
        <v>162</v>
      </c>
    </row>
    <row r="508" spans="2:65" s="12" customFormat="1">
      <c r="B508" s="218"/>
      <c r="C508" s="219"/>
      <c r="D508" s="204" t="s">
        <v>173</v>
      </c>
      <c r="E508" s="220" t="s">
        <v>21</v>
      </c>
      <c r="F508" s="221" t="s">
        <v>768</v>
      </c>
      <c r="G508" s="219"/>
      <c r="H508" s="222">
        <v>176.4</v>
      </c>
      <c r="I508" s="223"/>
      <c r="J508" s="219"/>
      <c r="K508" s="219"/>
      <c r="L508" s="224"/>
      <c r="M508" s="225"/>
      <c r="N508" s="226"/>
      <c r="O508" s="226"/>
      <c r="P508" s="226"/>
      <c r="Q508" s="226"/>
      <c r="R508" s="226"/>
      <c r="S508" s="226"/>
      <c r="T508" s="227"/>
      <c r="AT508" s="228" t="s">
        <v>173</v>
      </c>
      <c r="AU508" s="228" t="s">
        <v>82</v>
      </c>
      <c r="AV508" s="12" t="s">
        <v>82</v>
      </c>
      <c r="AW508" s="12" t="s">
        <v>36</v>
      </c>
      <c r="AX508" s="12" t="s">
        <v>72</v>
      </c>
      <c r="AY508" s="228" t="s">
        <v>162</v>
      </c>
    </row>
    <row r="509" spans="2:65" s="13" customFormat="1">
      <c r="B509" s="229"/>
      <c r="C509" s="230"/>
      <c r="D509" s="231" t="s">
        <v>173</v>
      </c>
      <c r="E509" s="232" t="s">
        <v>21</v>
      </c>
      <c r="F509" s="233" t="s">
        <v>177</v>
      </c>
      <c r="G509" s="230"/>
      <c r="H509" s="234">
        <v>176.4</v>
      </c>
      <c r="I509" s="235"/>
      <c r="J509" s="230"/>
      <c r="K509" s="230"/>
      <c r="L509" s="236"/>
      <c r="M509" s="237"/>
      <c r="N509" s="238"/>
      <c r="O509" s="238"/>
      <c r="P509" s="238"/>
      <c r="Q509" s="238"/>
      <c r="R509" s="238"/>
      <c r="S509" s="238"/>
      <c r="T509" s="239"/>
      <c r="AT509" s="240" t="s">
        <v>173</v>
      </c>
      <c r="AU509" s="240" t="s">
        <v>82</v>
      </c>
      <c r="AV509" s="13" t="s">
        <v>169</v>
      </c>
      <c r="AW509" s="13" t="s">
        <v>36</v>
      </c>
      <c r="AX509" s="13" t="s">
        <v>80</v>
      </c>
      <c r="AY509" s="240" t="s">
        <v>162</v>
      </c>
    </row>
    <row r="510" spans="2:65" s="1" customFormat="1" ht="40.15" customHeight="1">
      <c r="B510" s="40"/>
      <c r="C510" s="192" t="s">
        <v>604</v>
      </c>
      <c r="D510" s="192" t="s">
        <v>164</v>
      </c>
      <c r="E510" s="193" t="s">
        <v>648</v>
      </c>
      <c r="F510" s="194" t="s">
        <v>649</v>
      </c>
      <c r="G510" s="195" t="s">
        <v>357</v>
      </c>
      <c r="H510" s="196">
        <v>0.318</v>
      </c>
      <c r="I510" s="197"/>
      <c r="J510" s="198">
        <f>ROUND(I510*H510,2)</f>
        <v>0</v>
      </c>
      <c r="K510" s="194" t="s">
        <v>168</v>
      </c>
      <c r="L510" s="60"/>
      <c r="M510" s="199" t="s">
        <v>21</v>
      </c>
      <c r="N510" s="200" t="s">
        <v>43</v>
      </c>
      <c r="O510" s="41"/>
      <c r="P510" s="201">
        <f>O510*H510</f>
        <v>0</v>
      </c>
      <c r="Q510" s="201">
        <v>0</v>
      </c>
      <c r="R510" s="201">
        <f>Q510*H510</f>
        <v>0</v>
      </c>
      <c r="S510" s="201">
        <v>0</v>
      </c>
      <c r="T510" s="202">
        <f>S510*H510</f>
        <v>0</v>
      </c>
      <c r="AR510" s="23" t="s">
        <v>271</v>
      </c>
      <c r="AT510" s="23" t="s">
        <v>164</v>
      </c>
      <c r="AU510" s="23" t="s">
        <v>82</v>
      </c>
      <c r="AY510" s="23" t="s">
        <v>162</v>
      </c>
      <c r="BE510" s="203">
        <f>IF(N510="základní",J510,0)</f>
        <v>0</v>
      </c>
      <c r="BF510" s="203">
        <f>IF(N510="snížená",J510,0)</f>
        <v>0</v>
      </c>
      <c r="BG510" s="203">
        <f>IF(N510="zákl. přenesená",J510,0)</f>
        <v>0</v>
      </c>
      <c r="BH510" s="203">
        <f>IF(N510="sníž. přenesená",J510,0)</f>
        <v>0</v>
      </c>
      <c r="BI510" s="203">
        <f>IF(N510="nulová",J510,0)</f>
        <v>0</v>
      </c>
      <c r="BJ510" s="23" t="s">
        <v>80</v>
      </c>
      <c r="BK510" s="203">
        <f>ROUND(I510*H510,2)</f>
        <v>0</v>
      </c>
      <c r="BL510" s="23" t="s">
        <v>271</v>
      </c>
      <c r="BM510" s="23" t="s">
        <v>1220</v>
      </c>
    </row>
    <row r="511" spans="2:65" s="1" customFormat="1" ht="135">
      <c r="B511" s="40"/>
      <c r="C511" s="62"/>
      <c r="D511" s="204" t="s">
        <v>171</v>
      </c>
      <c r="E511" s="62"/>
      <c r="F511" s="205" t="s">
        <v>651</v>
      </c>
      <c r="G511" s="62"/>
      <c r="H511" s="62"/>
      <c r="I511" s="162"/>
      <c r="J511" s="62"/>
      <c r="K511" s="62"/>
      <c r="L511" s="60"/>
      <c r="M511" s="255"/>
      <c r="N511" s="256"/>
      <c r="O511" s="256"/>
      <c r="P511" s="256"/>
      <c r="Q511" s="256"/>
      <c r="R511" s="256"/>
      <c r="S511" s="256"/>
      <c r="T511" s="257"/>
      <c r="AT511" s="23" t="s">
        <v>171</v>
      </c>
      <c r="AU511" s="23" t="s">
        <v>82</v>
      </c>
    </row>
    <row r="512" spans="2:65" s="1" customFormat="1" ht="6.95" customHeight="1">
      <c r="B512" s="55"/>
      <c r="C512" s="56"/>
      <c r="D512" s="56"/>
      <c r="E512" s="56"/>
      <c r="F512" s="56"/>
      <c r="G512" s="56"/>
      <c r="H512" s="56"/>
      <c r="I512" s="138"/>
      <c r="J512" s="56"/>
      <c r="K512" s="56"/>
      <c r="L512" s="60"/>
    </row>
  </sheetData>
  <sheetProtection password="CC35" sheet="1" objects="1" scenarios="1" formatCells="0" formatColumns="0" formatRows="0" sort="0" autoFilter="0"/>
  <autoFilter ref="C86:K511"/>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31</vt:i4>
      </vt:variant>
    </vt:vector>
  </HeadingPairs>
  <TitlesOfParts>
    <vt:vector size="47" baseType="lpstr">
      <vt:lpstr>Pokyny pro vyplnění</vt:lpstr>
      <vt:lpstr>Rekapitulace stavby</vt:lpstr>
      <vt:lpstr>SO 01 - Stupeň č. 1 ř. km...</vt:lpstr>
      <vt:lpstr>VRN 01 - Vedlejší rozpočt...</vt:lpstr>
      <vt:lpstr>nevyplňovat!</vt:lpstr>
      <vt:lpstr>nevyplňovat!!</vt:lpstr>
      <vt:lpstr>nevyplňovat</vt:lpstr>
      <vt:lpstr>nevyplňovat!!!</vt:lpstr>
      <vt:lpstr>nevyplňovat!!!!</vt:lpstr>
      <vt:lpstr>nevyplňovat!!!!!</vt:lpstr>
      <vt:lpstr>nevyplňovat.</vt:lpstr>
      <vt:lpstr>nevyplňovat..</vt:lpstr>
      <vt:lpstr>nevyplňovat...</vt:lpstr>
      <vt:lpstr>nevyplňovat....</vt:lpstr>
      <vt:lpstr>nevyplňovat.....</vt:lpstr>
      <vt:lpstr>nevyplňovat......</vt:lpstr>
      <vt:lpstr>nevyplňovat!Názvy_tisku</vt:lpstr>
      <vt:lpstr>'nevyplňovat!'!Názvy_tisku</vt:lpstr>
      <vt:lpstr>'nevyplňovat!!'!Názvy_tisku</vt:lpstr>
      <vt:lpstr>'nevyplňovat!!!'!Názvy_tisku</vt:lpstr>
      <vt:lpstr>'nevyplňovat!!!!'!Názvy_tisku</vt:lpstr>
      <vt:lpstr>'nevyplňovat!!!!!'!Názvy_tisku</vt:lpstr>
      <vt:lpstr>nevyplňovat.!Názvy_tisku</vt:lpstr>
      <vt:lpstr>nevyplňovat..!Názvy_tisku</vt:lpstr>
      <vt:lpstr>nevyplňovat...!Názvy_tisku</vt:lpstr>
      <vt:lpstr>nevyplňovat....!Názvy_tisku</vt:lpstr>
      <vt:lpstr>nevyplňovat.....!Názvy_tisku</vt:lpstr>
      <vt:lpstr>nevyplňovat......!Názvy_tisku</vt:lpstr>
      <vt:lpstr>'Rekapitulace stavby'!Názvy_tisku</vt:lpstr>
      <vt:lpstr>'SO 01 - Stupeň č. 1 ř. km...'!Názvy_tisku</vt:lpstr>
      <vt:lpstr>'VRN 01 - Vedlejší rozpočt...'!Názvy_tisku</vt:lpstr>
      <vt:lpstr>nevyplňovat!Oblast_tisku</vt:lpstr>
      <vt:lpstr>'nevyplňovat!'!Oblast_tisku</vt:lpstr>
      <vt:lpstr>'nevyplňovat!!'!Oblast_tisku</vt:lpstr>
      <vt:lpstr>'nevyplňovat!!!'!Oblast_tisku</vt:lpstr>
      <vt:lpstr>'nevyplňovat!!!!'!Oblast_tisku</vt:lpstr>
      <vt:lpstr>'nevyplňovat!!!!!'!Oblast_tisku</vt:lpstr>
      <vt:lpstr>nevyplňovat.!Oblast_tisku</vt:lpstr>
      <vt:lpstr>nevyplňovat..!Oblast_tisku</vt:lpstr>
      <vt:lpstr>nevyplňovat...!Oblast_tisku</vt:lpstr>
      <vt:lpstr>nevyplňovat....!Oblast_tisku</vt:lpstr>
      <vt:lpstr>nevyplňovat.....!Oblast_tisku</vt:lpstr>
      <vt:lpstr>nevyplňovat......!Oblast_tisku</vt:lpstr>
      <vt:lpstr>'Pokyny pro vyplnění'!Oblast_tisku</vt:lpstr>
      <vt:lpstr>'Rekapitulace stavby'!Oblast_tisku</vt:lpstr>
      <vt:lpstr>'SO 01 - Stupeň č. 1 ř. km...'!Oblast_tisku</vt:lpstr>
      <vt:lpstr>'VRN 01 - Vedlejší rozpočt...'!Oblast_tisku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vaculin\pc</dc:creator>
  <cp:lastModifiedBy>Pavlasová Barbora</cp:lastModifiedBy>
  <dcterms:created xsi:type="dcterms:W3CDTF">2017-10-25T13:05:21Z</dcterms:created>
  <dcterms:modified xsi:type="dcterms:W3CDTF">2018-04-03T07:03:50Z</dcterms:modified>
</cp:coreProperties>
</file>